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405" windowWidth="18975" windowHeight="11010"/>
  </bookViews>
  <sheets>
    <sheet name="თანხების მიმოქცევის უწყისი" sheetId="33" r:id="rId1"/>
    <sheet name="დანართი 1" sheetId="36" r:id="rId2"/>
    <sheet name="დანართი 2" sheetId="31" r:id="rId3"/>
    <sheet name="ავლევი" sheetId="5" state="hidden" r:id="rId4"/>
    <sheet name="არხისი" sheetId="6" state="hidden" r:id="rId5"/>
    <sheet name="ბერშუეთი" sheetId="7" state="hidden" r:id="rId6"/>
    <sheet name="ბრეძა" sheetId="8" state="hidden" r:id="rId7"/>
    <sheet name="დვანი" sheetId="9" state="hidden" r:id="rId8"/>
    <sheet name="დირბი" sheetId="10" state="hidden" r:id="rId9"/>
    <sheet name="დიცი" sheetId="11" state="hidden" r:id="rId10"/>
    <sheet name="ლამისყანა" sheetId="13" state="hidden" r:id="rId11"/>
    <sheet name="ზემო რენე" sheetId="12" state="hidden" r:id="rId12"/>
    <sheet name="მერეთი" sheetId="14" state="hidden" r:id="rId13"/>
    <sheet name="ტირძნისი" sheetId="15" state="hidden" r:id="rId14"/>
    <sheet name="მეჯვრისხევი" sheetId="16" state="hidden" r:id="rId15"/>
    <sheet name="ფლავი" sheetId="20" state="hidden" r:id="rId16"/>
    <sheet name="ფცა" sheetId="21" state="hidden" r:id="rId17"/>
    <sheet name="ქვემო ჭალა" sheetId="22" state="hidden" r:id="rId18"/>
    <sheet name="ქვეში" sheetId="23" state="hidden" r:id="rId19"/>
    <sheet name="ქორდი" sheetId="24" state="hidden" r:id="rId20"/>
    <sheet name="შავშვები" sheetId="25" state="hidden" r:id="rId21"/>
    <sheet name="წაღვლი" sheetId="26" state="hidden" r:id="rId22"/>
    <sheet name="ხურვალეთი" sheetId="27" state="hidden" r:id="rId23"/>
    <sheet name="კარალეთი" sheetId="28" state="hidden" r:id="rId24"/>
    <sheet name="დანართი ა" sheetId="34" r:id="rId25"/>
    <sheet name="ამბულატორიები" sheetId="38" r:id="rId26"/>
  </sheets>
  <definedNames>
    <definedName name="_xlnm.Print_Area" localSheetId="2">'დანართი 2'!$A$1:$K$41</definedName>
  </definedNames>
  <calcPr calcId="124519"/>
</workbook>
</file>

<file path=xl/calcChain.xml><?xml version="1.0" encoding="utf-8"?>
<calcChain xmlns="http://schemas.openxmlformats.org/spreadsheetml/2006/main">
  <c r="P24" i="33"/>
  <c r="P23"/>
  <c r="D16"/>
  <c r="AV21" i="38"/>
  <c r="AV14"/>
  <c r="AV13"/>
  <c r="AV9"/>
  <c r="AV8" s="1"/>
  <c r="E16" i="33"/>
  <c r="F16"/>
  <c r="G16"/>
  <c r="H16"/>
  <c r="I16"/>
  <c r="J16"/>
  <c r="K16"/>
  <c r="L16"/>
  <c r="M16"/>
  <c r="N16"/>
  <c r="O16"/>
  <c r="P25"/>
  <c r="L4" i="36"/>
  <c r="L5"/>
  <c r="L6"/>
  <c r="L7"/>
  <c r="P40" i="33" l="1"/>
  <c r="P41"/>
  <c r="P42"/>
  <c r="P39"/>
  <c r="E43"/>
  <c r="F43"/>
  <c r="G43"/>
  <c r="H43"/>
  <c r="I43"/>
  <c r="J43"/>
  <c r="K43"/>
  <c r="L43"/>
  <c r="M43"/>
  <c r="N43"/>
  <c r="O43"/>
  <c r="P33"/>
  <c r="P31"/>
  <c r="P30"/>
  <c r="P29"/>
  <c r="E34"/>
  <c r="F34"/>
  <c r="G34"/>
  <c r="H34"/>
  <c r="I34"/>
  <c r="J34"/>
  <c r="K34"/>
  <c r="L34"/>
  <c r="M34"/>
  <c r="N34"/>
  <c r="O34"/>
  <c r="D34"/>
  <c r="E26"/>
  <c r="F26"/>
  <c r="F12" s="1"/>
  <c r="G26"/>
  <c r="H26"/>
  <c r="I26"/>
  <c r="J26"/>
  <c r="K26"/>
  <c r="K12" s="1"/>
  <c r="L26"/>
  <c r="M26"/>
  <c r="M12" s="1"/>
  <c r="N26"/>
  <c r="O26"/>
  <c r="D26"/>
  <c r="AV25" i="38"/>
  <c r="AV26"/>
  <c r="AV20"/>
  <c r="D45" i="33" l="1"/>
  <c r="D12"/>
  <c r="M45"/>
  <c r="G12"/>
  <c r="G45" s="1"/>
  <c r="O12"/>
  <c r="O45" s="1"/>
  <c r="I12"/>
  <c r="I45" s="1"/>
  <c r="E12"/>
  <c r="E45" s="1"/>
  <c r="N12"/>
  <c r="N45" s="1"/>
  <c r="L12"/>
  <c r="L45" s="1"/>
  <c r="J12"/>
  <c r="J45" s="1"/>
  <c r="H12"/>
  <c r="H45" s="1"/>
  <c r="P43"/>
  <c r="AV24" i="38"/>
  <c r="K45" i="33"/>
  <c r="P34"/>
  <c r="F45"/>
  <c r="J8" i="38"/>
  <c r="J15" s="1"/>
  <c r="K8"/>
  <c r="L8"/>
  <c r="L15" s="1"/>
  <c r="M8"/>
  <c r="M15" s="1"/>
  <c r="N8"/>
  <c r="O8"/>
  <c r="O15" s="1"/>
  <c r="P8"/>
  <c r="P15" s="1"/>
  <c r="Q8"/>
  <c r="R8"/>
  <c r="R15" s="1"/>
  <c r="S8"/>
  <c r="S15" s="1"/>
  <c r="T8"/>
  <c r="T15" s="1"/>
  <c r="T30" s="1"/>
  <c r="U8"/>
  <c r="V8"/>
  <c r="V15" s="1"/>
  <c r="W8"/>
  <c r="W15" s="1"/>
  <c r="X8"/>
  <c r="Y8"/>
  <c r="Z8"/>
  <c r="AA8"/>
  <c r="AB8"/>
  <c r="AC8"/>
  <c r="AC15" s="1"/>
  <c r="AD8"/>
  <c r="AD15" s="1"/>
  <c r="AE8"/>
  <c r="AE15" s="1"/>
  <c r="AF8"/>
  <c r="AF15" s="1"/>
  <c r="AG8"/>
  <c r="AH8"/>
  <c r="AH15" s="1"/>
  <c r="AI8"/>
  <c r="AI15" s="1"/>
  <c r="AJ8"/>
  <c r="AJ15" s="1"/>
  <c r="AK8"/>
  <c r="AK15" s="1"/>
  <c r="AL8"/>
  <c r="AL15" s="1"/>
  <c r="AM8"/>
  <c r="AM15" s="1"/>
  <c r="AN8"/>
  <c r="AN15" s="1"/>
  <c r="AO8"/>
  <c r="AO15" s="1"/>
  <c r="AP8"/>
  <c r="AP15" s="1"/>
  <c r="AQ8"/>
  <c r="AQ15" s="1"/>
  <c r="X30"/>
  <c r="Z30"/>
  <c r="AA30"/>
  <c r="AB30"/>
  <c r="AQ19"/>
  <c r="AQ28" s="1"/>
  <c r="AP19"/>
  <c r="AP28" s="1"/>
  <c r="AO19"/>
  <c r="AO28" s="1"/>
  <c r="AN19"/>
  <c r="AN28" s="1"/>
  <c r="AM19"/>
  <c r="AM28" s="1"/>
  <c r="AL19"/>
  <c r="AL28" s="1"/>
  <c r="AK19"/>
  <c r="AK28" s="1"/>
  <c r="AJ19"/>
  <c r="AJ28" s="1"/>
  <c r="AI19"/>
  <c r="AI28" s="1"/>
  <c r="AH19"/>
  <c r="AH28" s="1"/>
  <c r="AG19"/>
  <c r="AG28" s="1"/>
  <c r="AF19"/>
  <c r="AF28" s="1"/>
  <c r="AE19"/>
  <c r="AE28" s="1"/>
  <c r="AD19"/>
  <c r="AD28" s="1"/>
  <c r="AV27"/>
  <c r="AV12"/>
  <c r="AV11"/>
  <c r="AG15"/>
  <c r="Q19"/>
  <c r="Q28" s="1"/>
  <c r="J19"/>
  <c r="J28" s="1"/>
  <c r="S19"/>
  <c r="S28" s="1"/>
  <c r="AC19"/>
  <c r="Y19"/>
  <c r="Y28" s="1"/>
  <c r="Y30" s="1"/>
  <c r="W19"/>
  <c r="V19"/>
  <c r="V28" s="1"/>
  <c r="U19"/>
  <c r="U28" s="1"/>
  <c r="T19"/>
  <c r="L19"/>
  <c r="L28" s="1"/>
  <c r="K19"/>
  <c r="K28" s="1"/>
  <c r="U15"/>
  <c r="Q15"/>
  <c r="N15"/>
  <c r="K15"/>
  <c r="I8"/>
  <c r="I15" s="1"/>
  <c r="K8" i="36"/>
  <c r="L8" s="1"/>
  <c r="P17" i="33"/>
  <c r="P18"/>
  <c r="P19"/>
  <c r="P20"/>
  <c r="P21"/>
  <c r="P22"/>
  <c r="P16"/>
  <c r="P15"/>
  <c r="P14"/>
  <c r="D5" i="31"/>
  <c r="G8"/>
  <c r="F10"/>
  <c r="F8" s="1"/>
  <c r="F13"/>
  <c r="G13"/>
  <c r="G18"/>
  <c r="G20"/>
  <c r="F24"/>
  <c r="G24"/>
  <c r="F29"/>
  <c r="G29" s="1"/>
  <c r="F30"/>
  <c r="F34"/>
  <c r="G34"/>
  <c r="F37"/>
  <c r="G37"/>
  <c r="L8" i="33"/>
  <c r="N8" s="1"/>
  <c r="P8" s="1"/>
  <c r="L7"/>
  <c r="N7" s="1"/>
  <c r="P7" s="1"/>
  <c r="I8"/>
  <c r="I7"/>
  <c r="M30" i="38" l="1"/>
  <c r="P26" i="33"/>
  <c r="F51" s="1"/>
  <c r="AK30" i="38"/>
  <c r="P19"/>
  <c r="P28" s="1"/>
  <c r="P30" s="1"/>
  <c r="AP30"/>
  <c r="AN30"/>
  <c r="P12" i="33"/>
  <c r="AL30" i="38"/>
  <c r="AJ30"/>
  <c r="AH30"/>
  <c r="AF30"/>
  <c r="AD30"/>
  <c r="K30"/>
  <c r="AG30"/>
  <c r="AO30"/>
  <c r="L30"/>
  <c r="U30"/>
  <c r="AC30"/>
  <c r="AV22"/>
  <c r="AV15"/>
  <c r="AQ30"/>
  <c r="AM30"/>
  <c r="AI30"/>
  <c r="AE30"/>
  <c r="S30"/>
  <c r="F52" i="33"/>
  <c r="J30" i="38"/>
  <c r="Q30"/>
  <c r="F41" i="31"/>
  <c r="R30" i="38"/>
  <c r="V30"/>
  <c r="I19"/>
  <c r="I28" s="1"/>
  <c r="I30" s="1"/>
  <c r="P45" i="33"/>
  <c r="G30" i="31"/>
  <c r="G41" l="1"/>
  <c r="F7" i="33" l="1"/>
  <c r="F8"/>
  <c r="T11" i="11"/>
  <c r="S62" i="8"/>
  <c r="T62" s="1"/>
  <c r="S61"/>
  <c r="T61" s="1"/>
  <c r="T11"/>
  <c r="T11" i="7"/>
  <c r="T17" i="6"/>
  <c r="T62" i="5"/>
  <c r="T61"/>
  <c r="T41" i="15"/>
  <c r="T19"/>
  <c r="T12"/>
  <c r="T20" i="14"/>
  <c r="T21"/>
  <c r="T41"/>
  <c r="T19"/>
  <c r="T41" i="13"/>
  <c r="T41" i="12"/>
  <c r="T41" i="11"/>
  <c r="T65" i="10"/>
  <c r="T21" i="9"/>
  <c r="T41"/>
  <c r="T14"/>
  <c r="T13"/>
  <c r="T15"/>
  <c r="T12"/>
  <c r="T13" i="7"/>
  <c r="T14"/>
  <c r="T15"/>
  <c r="T16"/>
  <c r="T13" i="6"/>
  <c r="T15"/>
  <c r="T16"/>
  <c r="Q13" i="5"/>
  <c r="T13" s="1"/>
  <c r="Q14"/>
  <c r="Q15"/>
  <c r="T15" s="1"/>
  <c r="Q16"/>
  <c r="T16" s="1"/>
  <c r="Q12"/>
  <c r="T60" l="1"/>
  <c r="T67" s="1"/>
  <c r="T11"/>
  <c r="S43" l="1"/>
  <c r="T43" s="1"/>
  <c r="S44"/>
  <c r="T44" s="1"/>
  <c r="S45"/>
  <c r="T45" s="1"/>
  <c r="S46"/>
  <c r="T46" s="1"/>
  <c r="S47"/>
  <c r="T47" s="1"/>
  <c r="S48"/>
  <c r="T48" s="1"/>
  <c r="S49"/>
  <c r="T49" s="1"/>
  <c r="S50"/>
  <c r="T50" s="1"/>
  <c r="S52"/>
  <c r="T52" s="1"/>
  <c r="S53"/>
  <c r="T53" s="1"/>
  <c r="S54"/>
  <c r="T54" s="1"/>
  <c r="S55"/>
  <c r="T55" s="1"/>
  <c r="S56"/>
  <c r="T56" s="1"/>
  <c r="S57"/>
  <c r="T57" s="1"/>
  <c r="S58"/>
  <c r="T58" s="1"/>
  <c r="S59"/>
  <c r="T59" s="1"/>
  <c r="S42"/>
  <c r="T42" s="1"/>
  <c r="S23"/>
  <c r="T23" s="1"/>
  <c r="S24"/>
  <c r="T24" s="1"/>
  <c r="S25"/>
  <c r="T25" s="1"/>
  <c r="S26"/>
  <c r="T26" s="1"/>
  <c r="S27"/>
  <c r="T27" s="1"/>
  <c r="S28"/>
  <c r="T28" s="1"/>
  <c r="S29"/>
  <c r="T29" s="1"/>
  <c r="S30"/>
  <c r="T30" s="1"/>
  <c r="S31"/>
  <c r="T31" s="1"/>
  <c r="S32"/>
  <c r="T32" s="1"/>
  <c r="S33"/>
  <c r="T33" s="1"/>
  <c r="S34"/>
  <c r="T34" s="1"/>
  <c r="S35"/>
  <c r="T35" s="1"/>
  <c r="S36"/>
  <c r="T36" s="1"/>
  <c r="S37"/>
  <c r="T37" s="1"/>
  <c r="S38"/>
  <c r="T38" s="1"/>
  <c r="S39"/>
  <c r="T39" s="1"/>
  <c r="S40"/>
  <c r="T40" s="1"/>
  <c r="S22"/>
  <c r="T22" s="1"/>
  <c r="S20"/>
  <c r="S13"/>
  <c r="S14"/>
  <c r="S15"/>
  <c r="S16"/>
  <c r="S12"/>
  <c r="S43" i="8"/>
  <c r="T43" s="1"/>
  <c r="S44"/>
  <c r="T44" s="1"/>
  <c r="S45"/>
  <c r="T45" s="1"/>
  <c r="S46"/>
  <c r="T46" s="1"/>
  <c r="S47"/>
  <c r="T47" s="1"/>
  <c r="S48"/>
  <c r="T48" s="1"/>
  <c r="S49"/>
  <c r="T49" s="1"/>
  <c r="S50"/>
  <c r="T50" s="1"/>
  <c r="S52"/>
  <c r="T52" s="1"/>
  <c r="S53"/>
  <c r="T53" s="1"/>
  <c r="S54"/>
  <c r="T54" s="1"/>
  <c r="S55"/>
  <c r="T55" s="1"/>
  <c r="S56"/>
  <c r="T56" s="1"/>
  <c r="S57"/>
  <c r="T57" s="1"/>
  <c r="S58"/>
  <c r="T58" s="1"/>
  <c r="S59"/>
  <c r="T59" s="1"/>
  <c r="S42"/>
  <c r="T42" s="1"/>
  <c r="S23"/>
  <c r="T23" s="1"/>
  <c r="S24"/>
  <c r="T24" s="1"/>
  <c r="S25"/>
  <c r="T25" s="1"/>
  <c r="S26"/>
  <c r="T26" s="1"/>
  <c r="S27"/>
  <c r="T27" s="1"/>
  <c r="S28"/>
  <c r="T28" s="1"/>
  <c r="S29"/>
  <c r="T29" s="1"/>
  <c r="S30"/>
  <c r="T30" s="1"/>
  <c r="S31"/>
  <c r="T31" s="1"/>
  <c r="S32"/>
  <c r="T32" s="1"/>
  <c r="S33"/>
  <c r="T33" s="1"/>
  <c r="S34"/>
  <c r="T34" s="1"/>
  <c r="S35"/>
  <c r="S36"/>
  <c r="T36" s="1"/>
  <c r="S37"/>
  <c r="T37" s="1"/>
  <c r="S38"/>
  <c r="T38" s="1"/>
  <c r="S39"/>
  <c r="S40"/>
  <c r="T40" s="1"/>
  <c r="S22"/>
  <c r="T22" s="1"/>
  <c r="S19"/>
  <c r="S20"/>
  <c r="T20" s="1"/>
  <c r="S43" i="12"/>
  <c r="T43" s="1"/>
  <c r="S44"/>
  <c r="T44" s="1"/>
  <c r="S45"/>
  <c r="T45" s="1"/>
  <c r="S46"/>
  <c r="T46" s="1"/>
  <c r="S47"/>
  <c r="T47" s="1"/>
  <c r="S48"/>
  <c r="T48" s="1"/>
  <c r="S49"/>
  <c r="T49" s="1"/>
  <c r="S50"/>
  <c r="T50" s="1"/>
  <c r="S52"/>
  <c r="T52" s="1"/>
  <c r="S53"/>
  <c r="T53" s="1"/>
  <c r="S54"/>
  <c r="T54" s="1"/>
  <c r="S55"/>
  <c r="T55" s="1"/>
  <c r="S56"/>
  <c r="T56" s="1"/>
  <c r="S57"/>
  <c r="T57" s="1"/>
  <c r="S58"/>
  <c r="T58" s="1"/>
  <c r="S59"/>
  <c r="T59" s="1"/>
  <c r="S42"/>
  <c r="T42" s="1"/>
  <c r="S23"/>
  <c r="T23" s="1"/>
  <c r="S24"/>
  <c r="T24" s="1"/>
  <c r="S25"/>
  <c r="T25" s="1"/>
  <c r="S26"/>
  <c r="T26" s="1"/>
  <c r="S27"/>
  <c r="T27" s="1"/>
  <c r="S28"/>
  <c r="T28" s="1"/>
  <c r="S29"/>
  <c r="T29" s="1"/>
  <c r="S30"/>
  <c r="T30" s="1"/>
  <c r="S31"/>
  <c r="T31" s="1"/>
  <c r="S32"/>
  <c r="T32" s="1"/>
  <c r="S33"/>
  <c r="T33" s="1"/>
  <c r="S34"/>
  <c r="T34" s="1"/>
  <c r="S35"/>
  <c r="T35" s="1"/>
  <c r="S36"/>
  <c r="T36" s="1"/>
  <c r="S37"/>
  <c r="T37" s="1"/>
  <c r="S38"/>
  <c r="T38" s="1"/>
  <c r="S39"/>
  <c r="T39" s="1"/>
  <c r="S40"/>
  <c r="T40" s="1"/>
  <c r="S22"/>
  <c r="T22" s="1"/>
  <c r="S13"/>
  <c r="T13" s="1"/>
  <c r="S14"/>
  <c r="T14" s="1"/>
  <c r="S15"/>
  <c r="T15" s="1"/>
  <c r="S16"/>
  <c r="S88" i="24"/>
  <c r="S62"/>
  <c r="S61"/>
  <c r="S88" i="20"/>
  <c r="S62"/>
  <c r="S61"/>
  <c r="S88" i="12"/>
  <c r="S62"/>
  <c r="S61"/>
  <c r="R51" i="5"/>
  <c r="S51" s="1"/>
  <c r="T51" s="1"/>
  <c r="R51" i="8"/>
  <c r="S51" s="1"/>
  <c r="T51" s="1"/>
  <c r="R51" i="12"/>
  <c r="S51" s="1"/>
  <c r="T51" s="1"/>
  <c r="R51" i="20"/>
  <c r="R51" i="24"/>
  <c r="S82" i="28"/>
  <c r="S73"/>
  <c r="S63"/>
  <c r="S64" i="27"/>
  <c r="S63"/>
  <c r="S78" i="26"/>
  <c r="S63"/>
  <c r="S63" i="25"/>
  <c r="S64"/>
  <c r="S65"/>
  <c r="S88" i="28"/>
  <c r="S62"/>
  <c r="S61"/>
  <c r="S88" i="27"/>
  <c r="S62"/>
  <c r="S61"/>
  <c r="S88" i="26"/>
  <c r="S62"/>
  <c r="S61"/>
  <c r="S88" i="25"/>
  <c r="S62"/>
  <c r="S61"/>
  <c r="R51" i="28"/>
  <c r="R51" i="27"/>
  <c r="R51" i="26"/>
  <c r="R51" i="25"/>
  <c r="R51" i="23"/>
  <c r="Q51" i="26"/>
  <c r="Q51" i="25"/>
  <c r="S63" i="23"/>
  <c r="S64"/>
  <c r="S65"/>
  <c r="S63" i="22"/>
  <c r="S43"/>
  <c r="S44"/>
  <c r="S45"/>
  <c r="S46"/>
  <c r="S47"/>
  <c r="S48"/>
  <c r="S49"/>
  <c r="S50"/>
  <c r="S52"/>
  <c r="S53"/>
  <c r="S54"/>
  <c r="S55"/>
  <c r="S56"/>
  <c r="S57"/>
  <c r="S58"/>
  <c r="S59"/>
  <c r="S4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22"/>
  <c r="S13"/>
  <c r="S14"/>
  <c r="S15"/>
  <c r="S16"/>
  <c r="S77" i="21"/>
  <c r="S78"/>
  <c r="S79"/>
  <c r="S80"/>
  <c r="S81"/>
  <c r="S82"/>
  <c r="S83"/>
  <c r="S84"/>
  <c r="S85"/>
  <c r="S86"/>
  <c r="S87"/>
  <c r="S88"/>
  <c r="S76"/>
  <c r="S68"/>
  <c r="S69"/>
  <c r="S70"/>
  <c r="S71"/>
  <c r="S72"/>
  <c r="S73"/>
  <c r="S74"/>
  <c r="S67"/>
  <c r="S63"/>
  <c r="S43"/>
  <c r="S44"/>
  <c r="S45"/>
  <c r="S46"/>
  <c r="S47"/>
  <c r="S48"/>
  <c r="S49"/>
  <c r="S50"/>
  <c r="S52"/>
  <c r="S53"/>
  <c r="S54"/>
  <c r="S55"/>
  <c r="S56"/>
  <c r="S57"/>
  <c r="S58"/>
  <c r="S59"/>
  <c r="S4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22"/>
  <c r="S13"/>
  <c r="S14"/>
  <c r="S15"/>
  <c r="S16"/>
  <c r="S88" i="23"/>
  <c r="S62"/>
  <c r="S61"/>
  <c r="S88" i="22"/>
  <c r="S62"/>
  <c r="S61"/>
  <c r="S62" i="21"/>
  <c r="S61"/>
  <c r="R51" i="22"/>
  <c r="R51" i="21"/>
  <c r="S51" s="1"/>
  <c r="Q51" i="23"/>
  <c r="Q51" i="22"/>
  <c r="S43" i="6"/>
  <c r="T43" s="1"/>
  <c r="S44"/>
  <c r="T44" s="1"/>
  <c r="S45"/>
  <c r="T45" s="1"/>
  <c r="S46"/>
  <c r="T46" s="1"/>
  <c r="S47"/>
  <c r="T47" s="1"/>
  <c r="S48"/>
  <c r="T48" s="1"/>
  <c r="S49"/>
  <c r="T49" s="1"/>
  <c r="S50"/>
  <c r="T50" s="1"/>
  <c r="S52"/>
  <c r="T52" s="1"/>
  <c r="S54"/>
  <c r="T54" s="1"/>
  <c r="S55"/>
  <c r="T55" s="1"/>
  <c r="S56"/>
  <c r="T56" s="1"/>
  <c r="S57"/>
  <c r="T57" s="1"/>
  <c r="S58"/>
  <c r="T58" s="1"/>
  <c r="S59"/>
  <c r="T59" s="1"/>
  <c r="S42"/>
  <c r="T42" s="1"/>
  <c r="S23"/>
  <c r="T23" s="1"/>
  <c r="S24"/>
  <c r="T24" s="1"/>
  <c r="S25"/>
  <c r="T25" s="1"/>
  <c r="S26"/>
  <c r="T26" s="1"/>
  <c r="S27"/>
  <c r="T27" s="1"/>
  <c r="S28"/>
  <c r="T28" s="1"/>
  <c r="S29"/>
  <c r="T29" s="1"/>
  <c r="S30"/>
  <c r="T30" s="1"/>
  <c r="S31"/>
  <c r="T31" s="1"/>
  <c r="S32"/>
  <c r="T32" s="1"/>
  <c r="S33"/>
  <c r="T33" s="1"/>
  <c r="S34"/>
  <c r="T34" s="1"/>
  <c r="S35"/>
  <c r="T35" s="1"/>
  <c r="S36"/>
  <c r="T36" s="1"/>
  <c r="S37"/>
  <c r="T37" s="1"/>
  <c r="S38"/>
  <c r="T38" s="1"/>
  <c r="S39"/>
  <c r="T39" s="1"/>
  <c r="S40"/>
  <c r="T40" s="1"/>
  <c r="S22"/>
  <c r="T22" s="1"/>
  <c r="S14"/>
  <c r="T14" s="1"/>
  <c r="S64"/>
  <c r="S63"/>
  <c r="T63" s="1"/>
  <c r="S62"/>
  <c r="T62" s="1"/>
  <c r="S61"/>
  <c r="T61" s="1"/>
  <c r="R51"/>
  <c r="S51" s="1"/>
  <c r="T51" s="1"/>
  <c r="S43" i="7"/>
  <c r="T43" s="1"/>
  <c r="S44"/>
  <c r="T44" s="1"/>
  <c r="S45"/>
  <c r="T45" s="1"/>
  <c r="S46"/>
  <c r="T46" s="1"/>
  <c r="S47"/>
  <c r="T47" s="1"/>
  <c r="S48"/>
  <c r="T48" s="1"/>
  <c r="S49"/>
  <c r="T49" s="1"/>
  <c r="S50"/>
  <c r="T50" s="1"/>
  <c r="S52"/>
  <c r="T52" s="1"/>
  <c r="S53"/>
  <c r="T53" s="1"/>
  <c r="S54"/>
  <c r="T54" s="1"/>
  <c r="S55"/>
  <c r="T55" s="1"/>
  <c r="S56"/>
  <c r="T56" s="1"/>
  <c r="S57"/>
  <c r="T57" s="1"/>
  <c r="S58"/>
  <c r="T58" s="1"/>
  <c r="S59"/>
  <c r="T59" s="1"/>
  <c r="S42"/>
  <c r="T42" s="1"/>
  <c r="S23"/>
  <c r="T23" s="1"/>
  <c r="S24"/>
  <c r="T24" s="1"/>
  <c r="S25"/>
  <c r="T25" s="1"/>
  <c r="S26"/>
  <c r="T26" s="1"/>
  <c r="S27"/>
  <c r="T27" s="1"/>
  <c r="S28"/>
  <c r="T28" s="1"/>
  <c r="S29"/>
  <c r="T29" s="1"/>
  <c r="S30"/>
  <c r="T30" s="1"/>
  <c r="S31"/>
  <c r="T31" s="1"/>
  <c r="S32"/>
  <c r="T32" s="1"/>
  <c r="S33"/>
  <c r="T33" s="1"/>
  <c r="S34"/>
  <c r="T34" s="1"/>
  <c r="S35"/>
  <c r="T35" s="1"/>
  <c r="S36"/>
  <c r="T36" s="1"/>
  <c r="S37"/>
  <c r="T37" s="1"/>
  <c r="S38"/>
  <c r="T38" s="1"/>
  <c r="S39"/>
  <c r="T39" s="1"/>
  <c r="S40"/>
  <c r="T40" s="1"/>
  <c r="S22"/>
  <c r="T22" s="1"/>
  <c r="S64"/>
  <c r="T64" s="1"/>
  <c r="S63"/>
  <c r="T63" s="1"/>
  <c r="S62"/>
  <c r="T62" s="1"/>
  <c r="S61"/>
  <c r="T61" s="1"/>
  <c r="R51"/>
  <c r="S51" s="1"/>
  <c r="T51" s="1"/>
  <c r="S64" i="8"/>
  <c r="S63"/>
  <c r="T63" s="1"/>
  <c r="T60" s="1"/>
  <c r="T67" s="1"/>
  <c r="Q51" i="13"/>
  <c r="Q51" i="10"/>
  <c r="Q51" i="9"/>
  <c r="S44"/>
  <c r="T44" s="1"/>
  <c r="S45"/>
  <c r="T45" s="1"/>
  <c r="S46"/>
  <c r="T46" s="1"/>
  <c r="S47"/>
  <c r="T47" s="1"/>
  <c r="S48"/>
  <c r="T48" s="1"/>
  <c r="S49"/>
  <c r="T49" s="1"/>
  <c r="S50"/>
  <c r="T50" s="1"/>
  <c r="S52"/>
  <c r="T52" s="1"/>
  <c r="S53"/>
  <c r="T53" s="1"/>
  <c r="S54"/>
  <c r="T54" s="1"/>
  <c r="S55"/>
  <c r="T55" s="1"/>
  <c r="S56"/>
  <c r="T56" s="1"/>
  <c r="S57"/>
  <c r="T57" s="1"/>
  <c r="S58"/>
  <c r="T58" s="1"/>
  <c r="S59"/>
  <c r="T59" s="1"/>
  <c r="S42"/>
  <c r="T42" s="1"/>
  <c r="S23"/>
  <c r="T23" s="1"/>
  <c r="S24"/>
  <c r="T24" s="1"/>
  <c r="S25"/>
  <c r="T25" s="1"/>
  <c r="S26"/>
  <c r="T26" s="1"/>
  <c r="S27"/>
  <c r="T27" s="1"/>
  <c r="S28"/>
  <c r="T28" s="1"/>
  <c r="S29"/>
  <c r="T29" s="1"/>
  <c r="S30"/>
  <c r="T30" s="1"/>
  <c r="S31"/>
  <c r="T31" s="1"/>
  <c r="S32"/>
  <c r="T32" s="1"/>
  <c r="S33"/>
  <c r="T33" s="1"/>
  <c r="S34"/>
  <c r="T34" s="1"/>
  <c r="S35"/>
  <c r="T35" s="1"/>
  <c r="S36"/>
  <c r="T36" s="1"/>
  <c r="S37"/>
  <c r="T37" s="1"/>
  <c r="S38"/>
  <c r="T38" s="1"/>
  <c r="S39"/>
  <c r="T39" s="1"/>
  <c r="S40"/>
  <c r="T40" s="1"/>
  <c r="S22"/>
  <c r="T22" s="1"/>
  <c r="S20"/>
  <c r="T20" s="1"/>
  <c r="R51"/>
  <c r="S88"/>
  <c r="S87"/>
  <c r="S86"/>
  <c r="S85"/>
  <c r="S84"/>
  <c r="S83"/>
  <c r="S82"/>
  <c r="S81"/>
  <c r="S80"/>
  <c r="S79"/>
  <c r="S78"/>
  <c r="S77"/>
  <c r="S76"/>
  <c r="S74"/>
  <c r="S73"/>
  <c r="S72"/>
  <c r="S71"/>
  <c r="S70"/>
  <c r="S69"/>
  <c r="S68"/>
  <c r="S67"/>
  <c r="S64"/>
  <c r="T64" s="1"/>
  <c r="S63"/>
  <c r="T63" s="1"/>
  <c r="S62"/>
  <c r="T62" s="1"/>
  <c r="S61"/>
  <c r="T61" s="1"/>
  <c r="S43" i="10"/>
  <c r="T43" s="1"/>
  <c r="S44"/>
  <c r="T44" s="1"/>
  <c r="S45"/>
  <c r="T45" s="1"/>
  <c r="S46"/>
  <c r="T46" s="1"/>
  <c r="S47"/>
  <c r="T47" s="1"/>
  <c r="S48"/>
  <c r="T48" s="1"/>
  <c r="S49"/>
  <c r="T49" s="1"/>
  <c r="S50"/>
  <c r="T50" s="1"/>
  <c r="S52"/>
  <c r="T52" s="1"/>
  <c r="S53"/>
  <c r="T53" s="1"/>
  <c r="S54"/>
  <c r="T54" s="1"/>
  <c r="S55"/>
  <c r="T55" s="1"/>
  <c r="S56"/>
  <c r="T56" s="1"/>
  <c r="S57"/>
  <c r="T57" s="1"/>
  <c r="S58"/>
  <c r="T58" s="1"/>
  <c r="S59"/>
  <c r="T59" s="1"/>
  <c r="S42"/>
  <c r="T42" s="1"/>
  <c r="S23"/>
  <c r="T23" s="1"/>
  <c r="S24"/>
  <c r="T24" s="1"/>
  <c r="S25"/>
  <c r="T25" s="1"/>
  <c r="S26"/>
  <c r="T26" s="1"/>
  <c r="S27"/>
  <c r="T27" s="1"/>
  <c r="S28"/>
  <c r="T28" s="1"/>
  <c r="S29"/>
  <c r="T29" s="1"/>
  <c r="S30"/>
  <c r="T30" s="1"/>
  <c r="S31"/>
  <c r="T31" s="1"/>
  <c r="S32"/>
  <c r="T32" s="1"/>
  <c r="S33"/>
  <c r="T33" s="1"/>
  <c r="S34"/>
  <c r="T34" s="1"/>
  <c r="S35"/>
  <c r="T35" s="1"/>
  <c r="S36"/>
  <c r="T36" s="1"/>
  <c r="S37"/>
  <c r="T37" s="1"/>
  <c r="S38"/>
  <c r="T38" s="1"/>
  <c r="S39"/>
  <c r="T39" s="1"/>
  <c r="S40"/>
  <c r="T40" s="1"/>
  <c r="S22"/>
  <c r="T22" s="1"/>
  <c r="S20"/>
  <c r="T20" s="1"/>
  <c r="S13"/>
  <c r="T13" s="1"/>
  <c r="S14"/>
  <c r="S15"/>
  <c r="T15" s="1"/>
  <c r="S16"/>
  <c r="T16" s="1"/>
  <c r="R51"/>
  <c r="S51" s="1"/>
  <c r="T51" s="1"/>
  <c r="S64"/>
  <c r="T64" s="1"/>
  <c r="S63"/>
  <c r="T63" s="1"/>
  <c r="S62"/>
  <c r="T62" s="1"/>
  <c r="S61"/>
  <c r="T61" s="1"/>
  <c r="S64" i="11"/>
  <c r="T64" s="1"/>
  <c r="S43"/>
  <c r="T43" s="1"/>
  <c r="S44"/>
  <c r="T44" s="1"/>
  <c r="S45"/>
  <c r="T45" s="1"/>
  <c r="S46"/>
  <c r="T46" s="1"/>
  <c r="S47"/>
  <c r="T47" s="1"/>
  <c r="S48"/>
  <c r="T48" s="1"/>
  <c r="S49"/>
  <c r="T49" s="1"/>
  <c r="S50"/>
  <c r="T50" s="1"/>
  <c r="S52"/>
  <c r="T52" s="1"/>
  <c r="S53"/>
  <c r="T53" s="1"/>
  <c r="S54"/>
  <c r="T54" s="1"/>
  <c r="S55"/>
  <c r="T55" s="1"/>
  <c r="S56"/>
  <c r="T56" s="1"/>
  <c r="S57"/>
  <c r="T57" s="1"/>
  <c r="S58"/>
  <c r="T58" s="1"/>
  <c r="S59"/>
  <c r="T59" s="1"/>
  <c r="S42"/>
  <c r="T42" s="1"/>
  <c r="S23"/>
  <c r="T23" s="1"/>
  <c r="S24"/>
  <c r="T24" s="1"/>
  <c r="S25"/>
  <c r="T25" s="1"/>
  <c r="S26"/>
  <c r="T26" s="1"/>
  <c r="S27"/>
  <c r="T27" s="1"/>
  <c r="S28"/>
  <c r="T28" s="1"/>
  <c r="S29"/>
  <c r="T29" s="1"/>
  <c r="S30"/>
  <c r="T30" s="1"/>
  <c r="S31"/>
  <c r="T31" s="1"/>
  <c r="S32"/>
  <c r="T32" s="1"/>
  <c r="S33"/>
  <c r="T33" s="1"/>
  <c r="S34"/>
  <c r="T34" s="1"/>
  <c r="S35"/>
  <c r="T35" s="1"/>
  <c r="S36"/>
  <c r="T36" s="1"/>
  <c r="S37"/>
  <c r="T37" s="1"/>
  <c r="S38"/>
  <c r="T38" s="1"/>
  <c r="S39"/>
  <c r="T39" s="1"/>
  <c r="S40"/>
  <c r="T40" s="1"/>
  <c r="S22"/>
  <c r="T22" s="1"/>
  <c r="S20"/>
  <c r="T20" s="1"/>
  <c r="S18"/>
  <c r="T18" s="1"/>
  <c r="S13"/>
  <c r="S14"/>
  <c r="S15"/>
  <c r="S16"/>
  <c r="R51"/>
  <c r="S51" s="1"/>
  <c r="T51" s="1"/>
  <c r="S63"/>
  <c r="T63" s="1"/>
  <c r="S62"/>
  <c r="T62" s="1"/>
  <c r="S61"/>
  <c r="T61" s="1"/>
  <c r="S12" i="14"/>
  <c r="T12" s="1"/>
  <c r="S14" i="13"/>
  <c r="T14" s="1"/>
  <c r="S77"/>
  <c r="S78"/>
  <c r="S79"/>
  <c r="S80"/>
  <c r="S81"/>
  <c r="S82"/>
  <c r="S83"/>
  <c r="S84"/>
  <c r="S85"/>
  <c r="S86"/>
  <c r="S87"/>
  <c r="S88"/>
  <c r="S76"/>
  <c r="S43"/>
  <c r="T43" s="1"/>
  <c r="S44"/>
  <c r="T44" s="1"/>
  <c r="S45"/>
  <c r="T45" s="1"/>
  <c r="S46"/>
  <c r="T46" s="1"/>
  <c r="S47"/>
  <c r="T47" s="1"/>
  <c r="S48"/>
  <c r="T48" s="1"/>
  <c r="S49"/>
  <c r="T49" s="1"/>
  <c r="S50"/>
  <c r="T50" s="1"/>
  <c r="S52"/>
  <c r="T52" s="1"/>
  <c r="S53"/>
  <c r="T53" s="1"/>
  <c r="S54"/>
  <c r="T54" s="1"/>
  <c r="S55"/>
  <c r="T55" s="1"/>
  <c r="S56"/>
  <c r="T56" s="1"/>
  <c r="S57"/>
  <c r="T57" s="1"/>
  <c r="S58"/>
  <c r="T58" s="1"/>
  <c r="S59"/>
  <c r="T59" s="1"/>
  <c r="S42"/>
  <c r="T42" s="1"/>
  <c r="S23"/>
  <c r="T23" s="1"/>
  <c r="S24"/>
  <c r="T24" s="1"/>
  <c r="S25"/>
  <c r="T25" s="1"/>
  <c r="S26"/>
  <c r="T26" s="1"/>
  <c r="S27"/>
  <c r="T27" s="1"/>
  <c r="S28"/>
  <c r="T28" s="1"/>
  <c r="S29"/>
  <c r="T29" s="1"/>
  <c r="S30"/>
  <c r="T30" s="1"/>
  <c r="S31"/>
  <c r="T31" s="1"/>
  <c r="S32"/>
  <c r="T32" s="1"/>
  <c r="S33"/>
  <c r="T33" s="1"/>
  <c r="S34"/>
  <c r="T34" s="1"/>
  <c r="S35"/>
  <c r="T35" s="1"/>
  <c r="S36"/>
  <c r="T36" s="1"/>
  <c r="S37"/>
  <c r="T37" s="1"/>
  <c r="S38"/>
  <c r="T38" s="1"/>
  <c r="S39"/>
  <c r="T39" s="1"/>
  <c r="S40"/>
  <c r="T40" s="1"/>
  <c r="S22"/>
  <c r="T22" s="1"/>
  <c r="S63"/>
  <c r="T63" s="1"/>
  <c r="R51"/>
  <c r="S62"/>
  <c r="T62" s="1"/>
  <c r="S61"/>
  <c r="T61" s="1"/>
  <c r="S82" i="14"/>
  <c r="S83"/>
  <c r="S87"/>
  <c r="S64"/>
  <c r="T64" s="1"/>
  <c r="S63"/>
  <c r="T63" s="1"/>
  <c r="Q51"/>
  <c r="S43"/>
  <c r="T43" s="1"/>
  <c r="S44"/>
  <c r="T44" s="1"/>
  <c r="S45"/>
  <c r="T45" s="1"/>
  <c r="S46"/>
  <c r="T46" s="1"/>
  <c r="S47"/>
  <c r="T47" s="1"/>
  <c r="S48"/>
  <c r="T48" s="1"/>
  <c r="S49"/>
  <c r="T49" s="1"/>
  <c r="S50"/>
  <c r="T50" s="1"/>
  <c r="S52"/>
  <c r="T52" s="1"/>
  <c r="S53"/>
  <c r="T53" s="1"/>
  <c r="S54"/>
  <c r="T54" s="1"/>
  <c r="S55"/>
  <c r="T55" s="1"/>
  <c r="S56"/>
  <c r="T56" s="1"/>
  <c r="S57"/>
  <c r="T57" s="1"/>
  <c r="S58"/>
  <c r="T58" s="1"/>
  <c r="S59"/>
  <c r="T59" s="1"/>
  <c r="S42"/>
  <c r="T42" s="1"/>
  <c r="S23"/>
  <c r="T23" s="1"/>
  <c r="S24"/>
  <c r="T24" s="1"/>
  <c r="S25"/>
  <c r="T25" s="1"/>
  <c r="S26"/>
  <c r="T26" s="1"/>
  <c r="S27"/>
  <c r="T27" s="1"/>
  <c r="S28"/>
  <c r="T28" s="1"/>
  <c r="S29"/>
  <c r="T29" s="1"/>
  <c r="S30"/>
  <c r="T30" s="1"/>
  <c r="S31"/>
  <c r="T31" s="1"/>
  <c r="S32"/>
  <c r="T32" s="1"/>
  <c r="S33"/>
  <c r="T33" s="1"/>
  <c r="S34"/>
  <c r="T34" s="1"/>
  <c r="S35"/>
  <c r="T35" s="1"/>
  <c r="S36"/>
  <c r="T36" s="1"/>
  <c r="S37"/>
  <c r="T37" s="1"/>
  <c r="S38"/>
  <c r="T38" s="1"/>
  <c r="S39"/>
  <c r="T39" s="1"/>
  <c r="S40"/>
  <c r="T40" s="1"/>
  <c r="S22"/>
  <c r="T22" s="1"/>
  <c r="S18"/>
  <c r="T18" s="1"/>
  <c r="R51"/>
  <c r="S51" s="1"/>
  <c r="T51" s="1"/>
  <c r="S88"/>
  <c r="S62"/>
  <c r="T62" s="1"/>
  <c r="S61"/>
  <c r="T61" s="1"/>
  <c r="S51" i="9" l="1"/>
  <c r="T51" s="1"/>
  <c r="S51" i="22"/>
  <c r="S51" i="13"/>
  <c r="T51" s="1"/>
  <c r="T41" i="10"/>
  <c r="T60"/>
  <c r="T67" s="1"/>
  <c r="T21"/>
  <c r="T21" i="8"/>
  <c r="T41"/>
  <c r="T41" i="7"/>
  <c r="T60"/>
  <c r="T67" s="1"/>
  <c r="T21"/>
  <c r="T60" i="6"/>
  <c r="T67" s="1"/>
  <c r="T11"/>
  <c r="T21"/>
  <c r="T21" i="5"/>
  <c r="T41"/>
  <c r="S65" i="16"/>
  <c r="T65" s="1"/>
  <c r="S64"/>
  <c r="T64" s="1"/>
  <c r="S63"/>
  <c r="T63" s="1"/>
  <c r="S82"/>
  <c r="S87"/>
  <c r="Q14"/>
  <c r="S14" s="1"/>
  <c r="T14" s="1"/>
  <c r="Q15"/>
  <c r="S15" s="1"/>
  <c r="T15" s="1"/>
  <c r="Q16"/>
  <c r="Q18"/>
  <c r="Q19"/>
  <c r="S19" s="1"/>
  <c r="T19" s="1"/>
  <c r="Q20"/>
  <c r="Q22"/>
  <c r="S22" s="1"/>
  <c r="T22" s="1"/>
  <c r="Q23"/>
  <c r="S23" s="1"/>
  <c r="T23" s="1"/>
  <c r="Q24"/>
  <c r="Q25"/>
  <c r="Q26"/>
  <c r="S26" s="1"/>
  <c r="T26" s="1"/>
  <c r="Q27"/>
  <c r="S27" s="1"/>
  <c r="T27" s="1"/>
  <c r="Q28"/>
  <c r="Q29"/>
  <c r="Q30"/>
  <c r="S30" s="1"/>
  <c r="T30" s="1"/>
  <c r="Q31"/>
  <c r="S31" s="1"/>
  <c r="T31" s="1"/>
  <c r="Q32"/>
  <c r="Q33"/>
  <c r="Q34"/>
  <c r="S34" s="1"/>
  <c r="T34" s="1"/>
  <c r="Q35"/>
  <c r="S35" s="1"/>
  <c r="T35" s="1"/>
  <c r="Q36"/>
  <c r="Q37"/>
  <c r="Q38"/>
  <c r="S38" s="1"/>
  <c r="T38" s="1"/>
  <c r="Q39"/>
  <c r="S39" s="1"/>
  <c r="T39" s="1"/>
  <c r="Q40"/>
  <c r="Q42"/>
  <c r="S42" s="1"/>
  <c r="T42" s="1"/>
  <c r="Q43"/>
  <c r="S43" s="1"/>
  <c r="T43" s="1"/>
  <c r="Q44"/>
  <c r="S44" s="1"/>
  <c r="T44" s="1"/>
  <c r="Q45"/>
  <c r="Q46"/>
  <c r="S46" s="1"/>
  <c r="T46" s="1"/>
  <c r="Q47"/>
  <c r="S47" s="1"/>
  <c r="T47" s="1"/>
  <c r="Q48"/>
  <c r="S48" s="1"/>
  <c r="T48" s="1"/>
  <c r="Q49"/>
  <c r="S49" s="1"/>
  <c r="T49" s="1"/>
  <c r="Q50"/>
  <c r="S50" s="1"/>
  <c r="T50" s="1"/>
  <c r="Q51"/>
  <c r="Q52"/>
  <c r="S52" s="1"/>
  <c r="T52" s="1"/>
  <c r="Q53"/>
  <c r="S53" s="1"/>
  <c r="T53" s="1"/>
  <c r="Q54"/>
  <c r="Q55"/>
  <c r="S55" s="1"/>
  <c r="T55" s="1"/>
  <c r="Q56"/>
  <c r="S56" s="1"/>
  <c r="T56" s="1"/>
  <c r="Q57"/>
  <c r="S57" s="1"/>
  <c r="T57" s="1"/>
  <c r="Q58"/>
  <c r="Q59"/>
  <c r="S59" s="1"/>
  <c r="T59" s="1"/>
  <c r="Q13"/>
  <c r="S13" s="1"/>
  <c r="T13" s="1"/>
  <c r="S24"/>
  <c r="T24" s="1"/>
  <c r="S25"/>
  <c r="T25" s="1"/>
  <c r="S28"/>
  <c r="T28" s="1"/>
  <c r="S29"/>
  <c r="T29" s="1"/>
  <c r="S32"/>
  <c r="T32" s="1"/>
  <c r="S33"/>
  <c r="T33" s="1"/>
  <c r="S36"/>
  <c r="T36" s="1"/>
  <c r="S37"/>
  <c r="T37" s="1"/>
  <c r="S40"/>
  <c r="T40" s="1"/>
  <c r="S41"/>
  <c r="T41" s="1"/>
  <c r="S45"/>
  <c r="T45" s="1"/>
  <c r="S54"/>
  <c r="T54" s="1"/>
  <c r="S58"/>
  <c r="T58" s="1"/>
  <c r="S88"/>
  <c r="S62"/>
  <c r="T62" s="1"/>
  <c r="S61"/>
  <c r="T61" s="1"/>
  <c r="R51"/>
  <c r="S88" i="15"/>
  <c r="S62"/>
  <c r="T62" s="1"/>
  <c r="S61"/>
  <c r="T61" s="1"/>
  <c r="S44"/>
  <c r="T44" s="1"/>
  <c r="S45"/>
  <c r="T45" s="1"/>
  <c r="S46"/>
  <c r="T46" s="1"/>
  <c r="S47"/>
  <c r="T47" s="1"/>
  <c r="S48"/>
  <c r="T48" s="1"/>
  <c r="S49"/>
  <c r="T49" s="1"/>
  <c r="S50"/>
  <c r="T50" s="1"/>
  <c r="S52"/>
  <c r="T52" s="1"/>
  <c r="S53"/>
  <c r="T53" s="1"/>
  <c r="S54"/>
  <c r="T54" s="1"/>
  <c r="S55"/>
  <c r="T55" s="1"/>
  <c r="S56"/>
  <c r="T56" s="1"/>
  <c r="S57"/>
  <c r="T57" s="1"/>
  <c r="S58"/>
  <c r="T58" s="1"/>
  <c r="S59"/>
  <c r="T59" s="1"/>
  <c r="S42"/>
  <c r="T42" s="1"/>
  <c r="S23"/>
  <c r="T23" s="1"/>
  <c r="S24"/>
  <c r="T24" s="1"/>
  <c r="S25"/>
  <c r="T25" s="1"/>
  <c r="S26"/>
  <c r="T26" s="1"/>
  <c r="S27"/>
  <c r="T27" s="1"/>
  <c r="S28"/>
  <c r="T28" s="1"/>
  <c r="S29"/>
  <c r="T29" s="1"/>
  <c r="S30"/>
  <c r="T30" s="1"/>
  <c r="S31"/>
  <c r="T31" s="1"/>
  <c r="S32"/>
  <c r="T32" s="1"/>
  <c r="S33"/>
  <c r="T33" s="1"/>
  <c r="S34"/>
  <c r="T34" s="1"/>
  <c r="S35"/>
  <c r="T35" s="1"/>
  <c r="S36"/>
  <c r="T36" s="1"/>
  <c r="S37"/>
  <c r="T37" s="1"/>
  <c r="S38"/>
  <c r="T38" s="1"/>
  <c r="S39"/>
  <c r="T39" s="1"/>
  <c r="S40"/>
  <c r="T40" s="1"/>
  <c r="S22"/>
  <c r="T22" s="1"/>
  <c r="R51"/>
  <c r="S51" s="1"/>
  <c r="T51" s="1"/>
  <c r="N19" i="38" l="1"/>
  <c r="N28" s="1"/>
  <c r="N30" s="1"/>
  <c r="AV23"/>
  <c r="AV19" s="1"/>
  <c r="AV28" s="1"/>
  <c r="S51" i="16"/>
  <c r="T51" s="1"/>
  <c r="Q43" i="28"/>
  <c r="Q12" i="26" l="1"/>
  <c r="Q12" i="25"/>
  <c r="Q12" i="24"/>
  <c r="Q43" i="23"/>
  <c r="Q19"/>
  <c r="Q12"/>
  <c r="Q12" i="22"/>
  <c r="S12" s="1"/>
  <c r="Q19" i="21"/>
  <c r="S19" s="1"/>
  <c r="Q12"/>
  <c r="S12" s="1"/>
  <c r="Q43" i="20"/>
  <c r="Q19"/>
  <c r="Q43" i="15"/>
  <c r="S43" s="1"/>
  <c r="T43" s="1"/>
  <c r="Q19"/>
  <c r="Q12"/>
  <c r="Q12" i="12"/>
  <c r="S12" s="1"/>
  <c r="T12" s="1"/>
  <c r="Q19" i="11"/>
  <c r="S19" s="1"/>
  <c r="T19" s="1"/>
  <c r="Q12"/>
  <c r="S12" s="1"/>
  <c r="Q19" i="10"/>
  <c r="S19" s="1"/>
  <c r="T19" s="1"/>
  <c r="Q18"/>
  <c r="S18" s="1"/>
  <c r="T18" s="1"/>
  <c r="Q12"/>
  <c r="S12" s="1"/>
  <c r="T12" s="1"/>
  <c r="Q43" i="9"/>
  <c r="S43" s="1"/>
  <c r="T43" s="1"/>
  <c r="Q19"/>
  <c r="S19" s="1"/>
  <c r="T19" s="1"/>
  <c r="Q18"/>
  <c r="S18" s="1"/>
  <c r="T18" s="1"/>
  <c r="Q12"/>
  <c r="Q18" i="8"/>
  <c r="S18" s="1"/>
  <c r="T18" s="1"/>
  <c r="Q19" i="7"/>
  <c r="S19" s="1"/>
  <c r="T19" s="1"/>
  <c r="Q12"/>
  <c r="S12" s="1"/>
  <c r="Q53" i="6"/>
  <c r="S53" s="1"/>
  <c r="T53" s="1"/>
  <c r="Q19"/>
  <c r="S19" s="1"/>
  <c r="Q19" i="5"/>
  <c r="S19" s="1"/>
  <c r="Q18"/>
  <c r="S18" s="1"/>
  <c r="T18" s="1"/>
  <c r="T17" i="10" l="1"/>
  <c r="T17" i="11"/>
  <c r="T11" i="10"/>
  <c r="T17" i="8"/>
  <c r="T66" s="1"/>
  <c r="T17" i="7"/>
  <c r="T66" s="1"/>
  <c r="T41" i="6"/>
  <c r="T66" s="1"/>
  <c r="T17" i="5"/>
  <c r="T66" s="1"/>
  <c r="T66" i="10" l="1"/>
  <c r="P6" i="33" l="1"/>
  <c r="P9" s="1"/>
  <c r="D48"/>
  <c r="E47" s="1"/>
  <c r="E48" s="1"/>
  <c r="F48" s="1"/>
  <c r="F47" l="1"/>
</calcChain>
</file>

<file path=xl/sharedStrings.xml><?xml version="1.0" encoding="utf-8"?>
<sst xmlns="http://schemas.openxmlformats.org/spreadsheetml/2006/main" count="3825" uniqueCount="480">
  <si>
    <t>№</t>
  </si>
  <si>
    <t>forma</t>
  </si>
  <si>
    <t>dasaxeleba</t>
  </si>
  <si>
    <t xml:space="preserve">raodenoba </t>
  </si>
  <si>
    <t>ცალი</t>
  </si>
  <si>
    <t>განთავსების ადგილი</t>
  </si>
  <si>
    <t>Sida qarTlis jandacvis centri</t>
  </si>
  <si>
    <t>მუნიციპალიტეტი</t>
  </si>
  <si>
    <t>ტერიტორიული ორგანო</t>
  </si>
  <si>
    <t>სოფელი</t>
  </si>
  <si>
    <t>მოსახლეობის რაოდენობა</t>
  </si>
  <si>
    <t>eqimi</t>
  </si>
  <si>
    <t>eqTani</t>
  </si>
  <si>
    <t>ინფრასტრუქტურა</t>
  </si>
  <si>
    <t>შენიშვნა</t>
  </si>
  <si>
    <t>qareli</t>
  </si>
  <si>
    <t>avlevi</t>
  </si>
  <si>
    <t>knolevi</t>
  </si>
  <si>
    <t>Tea niniaSvili</t>
  </si>
  <si>
    <t>marika TxlaSiZe</t>
  </si>
  <si>
    <t>skolis pirvel sarTulze ambulatoria (1oTaxi)</t>
  </si>
  <si>
    <t>ceronisi</t>
  </si>
  <si>
    <t>ianvari</t>
  </si>
  <si>
    <t>Tebervali</t>
  </si>
  <si>
    <t>marti</t>
  </si>
  <si>
    <t>aprili</t>
  </si>
  <si>
    <t>maisi</t>
  </si>
  <si>
    <t>ivnisi</t>
  </si>
  <si>
    <t>ivlisi</t>
  </si>
  <si>
    <t>sul</t>
  </si>
  <si>
    <t>თერმომეტრი</t>
  </si>
  <si>
    <t>გლუკომეტრი</t>
  </si>
  <si>
    <t>komunaluri xarjebi</t>
  </si>
  <si>
    <t>ელ ენერგია</t>
  </si>
  <si>
    <t>gazi</t>
  </si>
  <si>
    <t>შეშა</t>
  </si>
  <si>
    <t>dasufTaveba</t>
  </si>
  <si>
    <t>ნარჩენების გატანა</t>
  </si>
  <si>
    <t>komunikaciis xarji</t>
  </si>
  <si>
    <t>ინტერნეტი</t>
  </si>
  <si>
    <t>მობ.ტელეფონი</t>
  </si>
  <si>
    <t>სტაციონალური ტელეფონი</t>
  </si>
  <si>
    <t>sameurneo xaji</t>
  </si>
  <si>
    <t>სადეზინფექციო საშუალებები</t>
  </si>
  <si>
    <t>ცოცხი</t>
  </si>
  <si>
    <t>საპონი</t>
  </si>
  <si>
    <t>ვედრო</t>
  </si>
  <si>
    <t>ტუალეტის  ქაღალდი</t>
  </si>
  <si>
    <t>ქაღალდის ერთჯერადი ხელსახოცი</t>
  </si>
  <si>
    <t>ნიჟარის გასახეხი</t>
  </si>
  <si>
    <t>იატაკის ჯოხი</t>
  </si>
  <si>
    <t>იატაკის  საწმენდი ტილო</t>
  </si>
  <si>
    <t>ბოქლომი</t>
  </si>
  <si>
    <t>აქანდაზი</t>
  </si>
  <si>
    <t>ნაგვის ურნა</t>
  </si>
  <si>
    <t>ღუმელი</t>
  </si>
  <si>
    <t>სარეცხი ფხვნილი</t>
  </si>
  <si>
    <t>ნათურა</t>
  </si>
  <si>
    <t>პირსახოცი</t>
  </si>
  <si>
    <t>ელექტრო გამათბობელი</t>
  </si>
  <si>
    <t>საკანცელარიო xarji</t>
  </si>
  <si>
    <t>კალამი</t>
  </si>
  <si>
    <t>საკანცელარიო რვეული</t>
  </si>
  <si>
    <t>სტეპლერი</t>
  </si>
  <si>
    <t>სტეპლერიs tyvia</t>
  </si>
  <si>
    <t>წებო</t>
  </si>
  <si>
    <t>სახაზავი</t>
  </si>
  <si>
    <t>შავი ფანქარი</t>
  </si>
  <si>
    <t>საშლელი</t>
  </si>
  <si>
    <t>კორექტორი</t>
  </si>
  <si>
    <t>ქსეროქსის ქაღალდი</t>
  </si>
  <si>
    <t>კატრიჯის დატვირთვა</t>
  </si>
  <si>
    <t>ამბულატორიული ბარათი</t>
  </si>
  <si>
    <t>rveuli</t>
  </si>
  <si>
    <t>ფაილი</t>
  </si>
  <si>
    <t>მაკრატელი</t>
  </si>
  <si>
    <t>კალკულატორი</t>
  </si>
  <si>
    <t>ანტისტეპლერი</t>
  </si>
  <si>
    <r>
      <rPr>
        <sz val="12"/>
        <color indexed="8"/>
        <rFont val="Calibri"/>
        <family val="2"/>
        <charset val="204"/>
      </rPr>
      <t>CD</t>
    </r>
    <r>
      <rPr>
        <sz val="12"/>
        <color indexed="8"/>
        <rFont val="AcadNusx"/>
      </rPr>
      <t>დისკი</t>
    </r>
  </si>
  <si>
    <t>gori</t>
  </si>
  <si>
    <t>axalubani</t>
  </si>
  <si>
    <t>axrisi</t>
  </si>
  <si>
    <t>karina inwkirveli</t>
  </si>
  <si>
    <t>liana baliaSvili</t>
  </si>
  <si>
    <t>axrisis Zveli gamgeobis Senobis 3 oTaxi(garemontebuli grantiT)</t>
  </si>
  <si>
    <t>cicagianTkari</t>
  </si>
  <si>
    <t>jariaSeni</t>
  </si>
  <si>
    <t>navTi</t>
  </si>
  <si>
    <t>zeRduleTi</t>
  </si>
  <si>
    <t>berSueTi</t>
  </si>
  <si>
    <t>lia gigauri</t>
  </si>
  <si>
    <t>naTela lomiZe</t>
  </si>
  <si>
    <t>berSueTis ambulatoria</t>
  </si>
  <si>
    <t>kirbali</t>
  </si>
  <si>
    <t>zemo sobisi</t>
  </si>
  <si>
    <t>დასუფთავება</t>
  </si>
  <si>
    <t>organaizeri</t>
  </si>
  <si>
    <t>რვეული</t>
  </si>
  <si>
    <t>breZa</t>
  </si>
  <si>
    <t>abano</t>
  </si>
  <si>
    <t>nana RvalaZe</t>
  </si>
  <si>
    <t>mzia meyanwiSvili</t>
  </si>
  <si>
    <t>breZis sakrebulos SenobaSi 1 oTaxi</t>
  </si>
  <si>
    <t>sacisuri</t>
  </si>
  <si>
    <t>Wvrinisi</t>
  </si>
  <si>
    <t>koda</t>
  </si>
  <si>
    <t>atoci</t>
  </si>
  <si>
    <t>dvani</t>
  </si>
  <si>
    <t>marina yifiani</t>
  </si>
  <si>
    <t>cezar kalmaxeliZe</t>
  </si>
  <si>
    <t>ambulatoria gamgeobis SenobaSi(2oTaxi)</t>
  </si>
  <si>
    <t>taxtiZiri</t>
  </si>
  <si>
    <t>dirbi</t>
  </si>
  <si>
    <t>nana giorgobiani</t>
  </si>
  <si>
    <t>maia koWuaSvili</t>
  </si>
  <si>
    <t>ambulatoria (6oTaxi)</t>
  </si>
  <si>
    <t>qeTevan gegelia</t>
  </si>
  <si>
    <t>manana geletaSvili</t>
  </si>
  <si>
    <t>dici</t>
  </si>
  <si>
    <t>nino tetunaSvili</t>
  </si>
  <si>
    <t>mariam duRaZe</t>
  </si>
  <si>
    <t>policiis Senobis pirvel sarTulze,3 oTaxi</t>
  </si>
  <si>
    <t>samuSao bloknoti</t>
  </si>
  <si>
    <t>kaspi</t>
  </si>
  <si>
    <t>kodiswyaro</t>
  </si>
  <si>
    <t>Tamar TaTriSvili</t>
  </si>
  <si>
    <t>lali xriuli</t>
  </si>
  <si>
    <t>zemo renes yofili sabavSvo baRis 1 oTaxi</t>
  </si>
  <si>
    <t>zemo rene</t>
  </si>
  <si>
    <t>saribari</t>
  </si>
  <si>
    <t>yarafila</t>
  </si>
  <si>
    <t>zardianTkari</t>
  </si>
  <si>
    <t>qvemo rene</t>
  </si>
  <si>
    <t>lamisyana</t>
  </si>
  <si>
    <t>nana biCelaSvili</t>
  </si>
  <si>
    <t>nanuli falaSvili</t>
  </si>
  <si>
    <t>lamisyanis ambulatoria (2oTaxi SesasvleliT)</t>
  </si>
  <si>
    <t>Tvauri</t>
  </si>
  <si>
    <t>mzia nikvaSvili</t>
  </si>
  <si>
    <t>manana kobouri</t>
  </si>
  <si>
    <t>xviTi</t>
  </si>
  <si>
    <t>mereTi</t>
  </si>
  <si>
    <t>maia inauri</t>
  </si>
  <si>
    <t>inga kurtaniZe</t>
  </si>
  <si>
    <t>mereTis ambulatoria(msoflio bankis mier garemontebuli)</t>
  </si>
  <si>
    <t>karbi</t>
  </si>
  <si>
    <t>gia nozaZe</t>
  </si>
  <si>
    <t>Tamar toliaSvili</t>
  </si>
  <si>
    <t>qere</t>
  </si>
  <si>
    <t>koSka</t>
  </si>
  <si>
    <t>gugutianTkari</t>
  </si>
  <si>
    <t>zardiaanTkari</t>
  </si>
  <si>
    <t>tirZnisi</t>
  </si>
  <si>
    <t>meRvrekisi</t>
  </si>
  <si>
    <t>Tamar mindiaSvili</t>
  </si>
  <si>
    <t>zaira darbuaSvili</t>
  </si>
  <si>
    <t>tirZnisis ambulatoria(gamgeobis Senobis pirvel sarTulze)</t>
  </si>
  <si>
    <t>mejvrisxevi</t>
  </si>
  <si>
    <t>mayvala mWedliSvili</t>
  </si>
  <si>
    <t>valia bujiaSvili</t>
  </si>
  <si>
    <t>mejvrisxevis ambulatoriis Senoba(msoflio bankis mier aSenebuli) 4 oTaxi-m.S 1 oTaxi vaqcinaciisTvis</t>
  </si>
  <si>
    <t>aZvi</t>
  </si>
  <si>
    <t>vaxtang beroSvili</t>
  </si>
  <si>
    <t>eTeri iluriZe-javaxiSvili</t>
  </si>
  <si>
    <t>xaTuna mamisbedaSvili</t>
  </si>
  <si>
    <t>nana nasyidaSvili</t>
  </si>
  <si>
    <t>lali Sermadini</t>
  </si>
  <si>
    <t>nanuli begiaSvili</t>
  </si>
  <si>
    <t>lali TinikaSvili</t>
  </si>
  <si>
    <t>tyviavi</t>
  </si>
  <si>
    <t>flavi</t>
  </si>
  <si>
    <t>manana miqaberiZe</t>
  </si>
  <si>
    <t>nunu giunaSvili</t>
  </si>
  <si>
    <t>flavis saeqimo ambulatoria (Zveli kolmeurneobis Senobis pirveli sarTulis 3oTaxSi.zeda sarTulze Sinagani jari)</t>
  </si>
  <si>
    <t>flavismani</t>
  </si>
  <si>
    <t>nana jojiSvili</t>
  </si>
  <si>
    <t>maia tatulaSvili</t>
  </si>
  <si>
    <t>სტეპლერიs tyviebi</t>
  </si>
  <si>
    <t>fca</t>
  </si>
  <si>
    <t>marine beruaSvili</t>
  </si>
  <si>
    <t>Sorena sxirtlaZed</t>
  </si>
  <si>
    <t>fcis sakrebulos Senobis pirvel sarTulze 1 oTaxi</t>
  </si>
  <si>
    <t>TamaraSeni</t>
  </si>
  <si>
    <t>RoReTi</t>
  </si>
  <si>
    <t>qvemo Wala</t>
  </si>
  <si>
    <t>vladimer uznaZe</t>
  </si>
  <si>
    <t>Tamar suxaSvili</t>
  </si>
  <si>
    <t>qvemo Walis ambulatoria</t>
  </si>
  <si>
    <t>pantiani</t>
  </si>
  <si>
    <t>vake</t>
  </si>
  <si>
    <t>goraka</t>
  </si>
  <si>
    <t>oTar alibegaSvili</t>
  </si>
  <si>
    <t>asmaT SiukaSvili</t>
  </si>
  <si>
    <t>sakorinTlo</t>
  </si>
  <si>
    <t>gamdliswyaro</t>
  </si>
  <si>
    <t>qveSi</t>
  </si>
  <si>
    <t>lia qareli</t>
  </si>
  <si>
    <t>gulqan iakobiZe</t>
  </si>
  <si>
    <t>qveSis saeqimo ambulatoria (msoflio bankis mier aSenebuli)</t>
  </si>
  <si>
    <t>qvemo arcevi</t>
  </si>
  <si>
    <t>qordi</t>
  </si>
  <si>
    <t>rusudan demuraSvili</t>
  </si>
  <si>
    <t>nanuli gvimraZe</t>
  </si>
  <si>
    <t>qordis yofili maRaziis SenobaSi,2oTaxi</t>
  </si>
  <si>
    <t>arbo</t>
  </si>
  <si>
    <t>SavSvebi</t>
  </si>
  <si>
    <t>lali bestavaSvili</t>
  </si>
  <si>
    <t>nazo kusraevi</t>
  </si>
  <si>
    <t>SavSvebis ambulatoria</t>
  </si>
  <si>
    <t>qvemo SavSvebi</t>
  </si>
  <si>
    <t>nawreti</t>
  </si>
  <si>
    <t>xaSuri</t>
  </si>
  <si>
    <t>waRvli</t>
  </si>
  <si>
    <t>irine Caduneli</t>
  </si>
  <si>
    <t>liana miqelaSvili</t>
  </si>
  <si>
    <t>gamgeobis senobaSi(yofili saavadmyofos Senoba)waRvlis ambulatoria(2oTaxi)</t>
  </si>
  <si>
    <t>qvemo brolosani</t>
  </si>
  <si>
    <t>marine Tedeluri</t>
  </si>
  <si>
    <t>zemo brolosani</t>
  </si>
  <si>
    <t>CorCana</t>
  </si>
  <si>
    <t>kldiswyaro</t>
  </si>
  <si>
    <t>weRveri</t>
  </si>
  <si>
    <t>nadarbazevi</t>
  </si>
  <si>
    <t>nino SatakiSvili</t>
  </si>
  <si>
    <t>lela mixanaSvili</t>
  </si>
  <si>
    <t>xurvaleTis ambulatoria (2 oTaxi)</t>
  </si>
  <si>
    <t>xurvaleTi</t>
  </si>
  <si>
    <t>კარალეთი</t>
  </si>
  <si>
    <t>ლუდმილა ცერცვაძე</t>
  </si>
  <si>
    <t>ლალი მანჯიკაშვილი</t>
  </si>
  <si>
    <t>კარალეთის ამბულატორია</t>
  </si>
  <si>
    <t>დიდი გარეჯვარი</t>
  </si>
  <si>
    <t>ქეთევან ლაფაჩი</t>
  </si>
  <si>
    <t>ლარისა ბერუაშვილი</t>
  </si>
  <si>
    <t>პატარა გარეჯვარი</t>
  </si>
  <si>
    <t>ლიანა ქუთათელაძე</t>
  </si>
  <si>
    <t>მზია ღოლიჯაშვილი</t>
  </si>
  <si>
    <t>მინის საწმენდი ტილო</t>
  </si>
  <si>
    <t>ფარდა</t>
  </si>
  <si>
    <t>მეტრი</t>
  </si>
  <si>
    <t>შ.პ.ს. "Sida qarTlis პირველადი jandacvis centri"</t>
  </si>
  <si>
    <t>საჯარო რეესტრში რეგისტრაცია</t>
  </si>
  <si>
    <t>საშუალო ხარჯი თვეში (ლარი)</t>
  </si>
  <si>
    <t>erTeulis Rirebuleba                             (ლარი)</t>
  </si>
  <si>
    <t>mTliani Rirebuleba              (ლარი)</t>
  </si>
  <si>
    <t>ინვენტარი</t>
  </si>
  <si>
    <t>საოფისე მაგიდა</t>
  </si>
  <si>
    <t>საოფისე სკამი</t>
  </si>
  <si>
    <t>საოფისე კარადა</t>
  </si>
  <si>
    <t>გასასინჯი ტახტი</t>
  </si>
  <si>
    <t>სამანიპულაციო მაგიდა</t>
  </si>
  <si>
    <t>ახალშობილის შესახვევი მაგიდა</t>
  </si>
  <si>
    <t>სასტერილიზაციო მაგიდა</t>
  </si>
  <si>
    <t>სამედიცინო დანიშნულების კარადა</t>
  </si>
  <si>
    <t>სამედიცინო აღჭურვილობა</t>
  </si>
  <si>
    <t>ელექტროკარდიოგრაფი (ეკგ)</t>
  </si>
  <si>
    <t>ოტოსკოპი /ოფთალმოსკოპი</t>
  </si>
  <si>
    <t>ინჰალატორი</t>
  </si>
  <si>
    <t>მოზრდილთა სასწორი (ელემენტებით)</t>
  </si>
  <si>
    <t>ახალშობილთა სასწორი,ელექტრონული(ელემენტით)</t>
  </si>
  <si>
    <t>სფიგმომანომეტრიფონეიდოსკოპით</t>
  </si>
  <si>
    <t>ბიქსი 150-150</t>
  </si>
  <si>
    <t xml:space="preserve">ინსტრუმენტების ნაკრები მცირე  ქირურგიული მანიპულაციებისათვის (კომპლექტი) </t>
  </si>
  <si>
    <t>თირკმლისებური ჭურჭელი</t>
  </si>
  <si>
    <t xml:space="preserve">ელეტროკარდიოგრაფის ქაღალდი </t>
  </si>
  <si>
    <t>გლუკომეტრის სტრიპები  და ლანცეტები</t>
  </si>
  <si>
    <t>აბონენტად აყვანა (ელ. მრიცხველი; მონტაჟი)</t>
  </si>
  <si>
    <t>ლარი</t>
  </si>
  <si>
    <t>აბონენტად აყვანა (გახის მრიცხველი; მონტაჟი)</t>
  </si>
  <si>
    <t>გაზის გამათბობელი</t>
  </si>
  <si>
    <t>იატაკის შეკეთება</t>
  </si>
  <si>
    <t>ინფრასრტუქტურა</t>
  </si>
  <si>
    <t>ელ. გამათბობელი</t>
  </si>
  <si>
    <t>სახურავის და ჭერის შეკეთება</t>
  </si>
  <si>
    <t>შეშის ღუმელი</t>
  </si>
  <si>
    <t>სახურავის; ჭერის; იატაკის შეკეთება</t>
  </si>
  <si>
    <t>სახურავის შეკეთება</t>
  </si>
  <si>
    <t>იატაკის და კარებების შეკეთება</t>
  </si>
  <si>
    <t>კიბეების შეკეთება; შემინვა</t>
  </si>
  <si>
    <t>კედლების შეღებვა; იატაკის შეკეთება</t>
  </si>
  <si>
    <t>ხარჯვითი ნაწილი</t>
  </si>
  <si>
    <t>საოპერაციო ხარჯი</t>
  </si>
  <si>
    <t>კომუნალური ხარჯი</t>
  </si>
  <si>
    <t>სამეურნეო ხარჯი</t>
  </si>
  <si>
    <t>საინვესტიციო ხარჯი</t>
  </si>
  <si>
    <t>სულ საინვესტიციო ხარჯი</t>
  </si>
  <si>
    <t>pozicia</t>
  </si>
  <si>
    <t>gvari da saxeli</t>
  </si>
  <si>
    <r>
      <t xml:space="preserve">piradi </t>
    </r>
    <r>
      <rPr>
        <b/>
        <sz val="12"/>
        <color indexed="8"/>
        <rFont val="Calibri"/>
        <family val="2"/>
        <charset val="204"/>
      </rPr>
      <t>№</t>
    </r>
  </si>
  <si>
    <t>daricxuli xelfasi [gross]</t>
  </si>
  <si>
    <t>direqtori</t>
  </si>
  <si>
    <t>jalabaZe zurab</t>
  </si>
  <si>
    <t>01024060763</t>
  </si>
  <si>
    <t>buRalteri</t>
  </si>
  <si>
    <t>pavliaSvili naTia</t>
  </si>
  <si>
    <t>pavliaSvili dali</t>
  </si>
  <si>
    <t>ტექნიკური პერსონალი</t>
  </si>
  <si>
    <t>merebaSvili JuJuna</t>
  </si>
  <si>
    <t>sul administraciis saxelfaso fondi</t>
  </si>
  <si>
    <t>N</t>
  </si>
  <si>
    <t>დასახელება</t>
  </si>
  <si>
    <t>რაოდენობა</t>
  </si>
  <si>
    <t>2</t>
  </si>
  <si>
    <t>მივლინება</t>
  </si>
  <si>
    <t>2.1</t>
  </si>
  <si>
    <t>მივლინება ქვეყნის შიგნით</t>
  </si>
  <si>
    <t>3</t>
  </si>
  <si>
    <t>3.1.1</t>
  </si>
  <si>
    <t>3.1.2</t>
  </si>
  <si>
    <t>3.1.3</t>
  </si>
  <si>
    <t>3.1.4</t>
  </si>
  <si>
    <t>3.2</t>
  </si>
  <si>
    <t>კავშირგაბმულობის ხარჯი</t>
  </si>
  <si>
    <t>3.2.1</t>
  </si>
  <si>
    <t>3.2.2</t>
  </si>
  <si>
    <t>3.2.3</t>
  </si>
  <si>
    <t>3.3</t>
  </si>
  <si>
    <t>საკანცელარიო საქონელი</t>
  </si>
  <si>
    <t>3.4</t>
  </si>
  <si>
    <t>3.5</t>
  </si>
  <si>
    <t>3.6</t>
  </si>
  <si>
    <t>3.7</t>
  </si>
  <si>
    <t>3.8</t>
  </si>
  <si>
    <t>მცირეფასიანი საოფისე ტექნიკა</t>
  </si>
  <si>
    <t>მ.შ.</t>
  </si>
  <si>
    <t>სკანერი</t>
  </si>
  <si>
    <t xml:space="preserve">პრინტერი </t>
  </si>
  <si>
    <t>3.9</t>
  </si>
  <si>
    <t>საოფისე ინვენტარი</t>
  </si>
  <si>
    <t>3.10</t>
  </si>
  <si>
    <t>შენობა-ნაგებობების მიმდინარე რემონტი</t>
  </si>
  <si>
    <t>ტრანსპორტის ხარჯი</t>
  </si>
  <si>
    <t>ტრანსპორტის ექსპლუატაციის ხარჯი, შეძენა-რემონტი</t>
  </si>
  <si>
    <t>იურიდიული და აუდიტორული მომსახურების ხარჯი</t>
  </si>
  <si>
    <t>ნოემბერი</t>
  </si>
  <si>
    <t>დეკემბერი</t>
  </si>
  <si>
    <t>სტაციონალური ტელეფონის აპარატი</t>
  </si>
  <si>
    <t>გან.                    ერთ</t>
  </si>
  <si>
    <t>ლიტრი</t>
  </si>
  <si>
    <t>3.10.1</t>
  </si>
  <si>
    <t>3.10.2</t>
  </si>
  <si>
    <t>ერთეულის ფასი     (ლარი)</t>
  </si>
  <si>
    <t>lamis yana</t>
  </si>
  <si>
    <t>სულ მიმდინარე</t>
  </si>
  <si>
    <t>სულ ინვესტიცია</t>
  </si>
  <si>
    <t>სულ ადმინისტრაციული ხარჯები</t>
  </si>
  <si>
    <t>ფლავი</t>
  </si>
  <si>
    <t>breძa</t>
  </si>
  <si>
    <t>ქვემოჭალა</t>
  </si>
  <si>
    <t>ქვეში</t>
  </si>
  <si>
    <t>ქორდი</t>
  </si>
  <si>
    <t>შავშვები</t>
  </si>
  <si>
    <t>წაღვლი</t>
  </si>
  <si>
    <t>ხურვალეთი</t>
  </si>
  <si>
    <t>აბონენტად აყვანა (გაზის მრიცხველი; მონტაჟი)</t>
  </si>
  <si>
    <t>გამათბობელი</t>
  </si>
  <si>
    <t>გაზის ღუმელი</t>
  </si>
  <si>
    <t>ელ. ღუმელი</t>
  </si>
  <si>
    <t>სულ მიმდინარე ხარჯი</t>
  </si>
  <si>
    <t>მიმდინარე ხარჯი</t>
  </si>
  <si>
    <t>ნავთი</t>
  </si>
  <si>
    <t>სულ ხარჯი ობიექტზე *</t>
  </si>
  <si>
    <t>შპს შიდა ქართლის ამბულატორიული ცენტრი</t>
  </si>
  <si>
    <t>ამბულატორიების მიმდინარე ხარჯი</t>
  </si>
  <si>
    <t>სერვისის ხარჯები</t>
  </si>
  <si>
    <t>სერვისის ხარჯი</t>
  </si>
  <si>
    <t>შემოსავლების ნაწილი</t>
  </si>
  <si>
    <t>შემოსავლები სპეც დაფინანსებიდან</t>
  </si>
  <si>
    <t>საოპერაციო შემოსავლები</t>
  </si>
  <si>
    <t>სხვა შემოსავლები</t>
  </si>
  <si>
    <t>სულ შემოსავლები</t>
  </si>
  <si>
    <t>გაშიფვრა</t>
  </si>
  <si>
    <t>სულ  ადმინისტრაციის მიმდინარე ხარჯი</t>
  </si>
  <si>
    <t>ადმინისტრაციის მიმდინარე ხარჯი</t>
  </si>
  <si>
    <t>ადმინისტრაციის სახელფასო ფონდი (დანართი 1)</t>
  </si>
  <si>
    <t>მივლინების ხარჯი (დანართი 2)</t>
  </si>
  <si>
    <t>მიმდინარე ხარჯები  (დანართი 2)</t>
  </si>
  <si>
    <r>
      <t xml:space="preserve">komunaluri xarjebi </t>
    </r>
    <r>
      <rPr>
        <b/>
        <sz val="10"/>
        <color indexed="8"/>
        <rFont val="AcadNusx"/>
      </rPr>
      <t>(დანართი 3)</t>
    </r>
  </si>
  <si>
    <t>sameurneo xaji (დანართი 3)</t>
  </si>
  <si>
    <t>საკანცელარიო xarji (დანართი 3)</t>
  </si>
  <si>
    <t xml:space="preserve">მიმდინარე ხარჯები  </t>
  </si>
  <si>
    <t>სულ ამბულატორიების მიმდინარე ხარჯი</t>
  </si>
  <si>
    <t xml:space="preserve">სულ მიმდინარე ხარჯები  </t>
  </si>
  <si>
    <t>საინვესტიციო ხარჯები</t>
  </si>
  <si>
    <t>ამბულატორიების საინვესტიციო ხარჯები (დანართი3)</t>
  </si>
  <si>
    <t>სულ საინვესტიციო ხარჯები</t>
  </si>
  <si>
    <t>სულ ადმინისტრაციული ხარჯი</t>
  </si>
  <si>
    <t>სულ ამბულატორიული ხარჯი</t>
  </si>
  <si>
    <t>სულ ბიუჯეტი</t>
  </si>
  <si>
    <t>ნაშთი პერიოდის დასაწყისში</t>
  </si>
  <si>
    <t>ნაშთი პერიოდის ბოლოს</t>
  </si>
  <si>
    <t>დანართი 2</t>
  </si>
  <si>
    <t>დანართი 3</t>
  </si>
  <si>
    <t>დანართი ა</t>
  </si>
  <si>
    <t>ფასი</t>
  </si>
  <si>
    <t>sameurneo xaრji (გაშიფვრა იხ. დანართი ა)</t>
  </si>
  <si>
    <t>საკანცელარიო xarji (გაშიფვრა იხ. დანართი ა)</t>
  </si>
  <si>
    <t>ელ ენერგია (გაშიფვრა იხ. დანართი ა)</t>
  </si>
  <si>
    <t>ამბულატორიების ელ. ენერგიის გადასახადი</t>
  </si>
  <si>
    <t>კვ/თვე</t>
  </si>
  <si>
    <t>კვ/დღე</t>
  </si>
  <si>
    <t>22 სამუშაო დღე</t>
  </si>
  <si>
    <t>* დაანგარიშებულია 2კვ.ტ-იან გამათბობელის გამოყენება დღეში 5-7 საათის მანძილზე</t>
  </si>
  <si>
    <t>aხრisi</t>
  </si>
  <si>
    <t>ელ.გამათბობელი</t>
  </si>
  <si>
    <t xml:space="preserve">* ელ ენერგია (გაშიფვრა იხ. დანართი ა) </t>
  </si>
  <si>
    <t xml:space="preserve">საჯარო რეესტრში რეგისტრაცია </t>
  </si>
  <si>
    <t xml:space="preserve">აბონენტად აყვანა (ელ. მრიცხველი; მონტაჟი) </t>
  </si>
  <si>
    <t>ინტერნეტი **</t>
  </si>
  <si>
    <t>ტელეფონის სააბონენტო ***</t>
  </si>
  <si>
    <t>მობილურის  ლიმიტი ****</t>
  </si>
  <si>
    <t>კომპიუტერული პროგრამები (ვინდოუსი, ანტივირუსები = 6 კომპ.ზე)</t>
  </si>
  <si>
    <t>ამბულატორიებში ინვენტარის ტრანსპორტირების ხარჯი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</si>
  <si>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</si>
  <si>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</si>
  <si>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</si>
  <si>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</si>
  <si>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</si>
  <si>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</si>
  <si>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</si>
  <si>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მედიკამენტების ხარჯი(ექიმის ჩანთა)</t>
  </si>
  <si>
    <t>იანვარი</t>
  </si>
  <si>
    <t>თებერვალი</t>
  </si>
  <si>
    <t>მარტი</t>
  </si>
  <si>
    <t>ჯამი</t>
  </si>
  <si>
    <t>თბილი თვეები</t>
  </si>
  <si>
    <t>რეცეპტები</t>
  </si>
  <si>
    <t>შპს შიდა ქართლის პირველადი ჯანდაცვის ცენტრი</t>
  </si>
  <si>
    <t>boqlomi</t>
  </si>
  <si>
    <t>el.sadenebi</t>
  </si>
  <si>
    <t>25ლარი</t>
  </si>
  <si>
    <t xml:space="preserve"> ექიმის ჩანთა</t>
  </si>
  <si>
    <t>სახანძრო ნებართვის მოსაკრ.(gaSifvra ix.danarTi2)</t>
  </si>
  <si>
    <t>ნარჩენების გატანა (gaSifvra ix.danarTi2)</t>
  </si>
  <si>
    <t>ზამთრის თვეები</t>
  </si>
  <si>
    <t>ამბულატორიების საინვესტიციო ხარჯი</t>
  </si>
  <si>
    <t>სახანძრო ნებართვის მოსაკრებელი</t>
  </si>
  <si>
    <t xml:space="preserve">აბონენტად აყვანა (გაზის. მრიცხველი; მონტაჟი) </t>
  </si>
  <si>
    <t>B ჯგუფის ნარჩენების გატანა</t>
  </si>
  <si>
    <t>აბონენტად აყვანა( გაზის მრიცხვ.მონტაჟი)</t>
  </si>
  <si>
    <t>კარალეთი(კოტეჯები)</t>
  </si>
  <si>
    <t>ქვემო არცევი</t>
  </si>
  <si>
    <t>აძვი</t>
  </si>
  <si>
    <t>ჯარიაშენი</t>
  </si>
  <si>
    <t>კირბალი</t>
  </si>
  <si>
    <t>ატოცი</t>
  </si>
  <si>
    <t>მეღვრეკისი</t>
  </si>
  <si>
    <t>ერგნეთი</t>
  </si>
  <si>
    <t>ქერე</t>
  </si>
  <si>
    <t>წითელუბანი</t>
  </si>
  <si>
    <t>თვაურები</t>
  </si>
  <si>
    <t>თამარაშენი</t>
  </si>
  <si>
    <t>კოდა</t>
  </si>
  <si>
    <t>საქონელი და მომსახურების ხარჯი</t>
  </si>
  <si>
    <t>სხვა საქონელი და მომსახურება</t>
  </si>
  <si>
    <t>3.10.3</t>
  </si>
  <si>
    <t>3.11</t>
  </si>
  <si>
    <t>3.11.1</t>
  </si>
  <si>
    <t>3.11.2</t>
  </si>
  <si>
    <t xml:space="preserve"> </t>
  </si>
  <si>
    <t>დენის გადასახადი თბილ თვეებში 19ლ.</t>
  </si>
  <si>
    <t>ზამთრის თვეებში გასათბობად 38ლ. +19ლ. =57ლ.</t>
  </si>
  <si>
    <t>სადაც ორი ექიმია 76ლ.+19ლ.=95ლ.</t>
  </si>
  <si>
    <t>ხვითი</t>
  </si>
  <si>
    <t>19 ლარი თვეში-იმ ობიექტებზე სადაც გათბობა ხდება გაზით ან შეშით</t>
  </si>
  <si>
    <t>57 = 19 +38 ლარი (38 = ელ.ენერგიით გათბობის ხარჯი) *</t>
  </si>
  <si>
    <t>კვერნაკი(კოტეჯები)</t>
  </si>
  <si>
    <t>ტყვიავი</t>
  </si>
  <si>
    <t xml:space="preserve">მარანა </t>
  </si>
  <si>
    <t>ქიწნისი</t>
  </si>
  <si>
    <t>dvani-ტახტისძირი</t>
  </si>
  <si>
    <t>ფცა-კნოლევი</t>
  </si>
  <si>
    <t>კაპანაძე ენდი</t>
  </si>
  <si>
    <t>შენიშვნა: ტყვიავის ფიზიკური პირების (3ექიმი და 3ექთანი) გადმოსვლის შემთხვევაში ხარჯი გაიზრდება</t>
  </si>
  <si>
    <t>2020 წლის ხელფასი</t>
  </si>
  <si>
    <t>საქმის მწარმოებელი</t>
  </si>
  <si>
    <t>დაგროვებითი პენსიის გადასარიცხი თანხა</t>
  </si>
  <si>
    <t>სოფლის ექიმის/ექთნის საშემოსავლო გადასახადი</t>
  </si>
  <si>
    <t>საწვავი (მარკა "toyota Land cruiser prado" გამ.წელი2001,ძრავის მოც. 3,0</t>
  </si>
  <si>
    <t xml:space="preserve">                                                                     შ.პ.ს. „შიდა ქართლის პირველადი ჯანდაცვის ცენტრი“</t>
  </si>
</sst>
</file>

<file path=xl/styles.xml><?xml version="1.0" encoding="utf-8"?>
<styleSheet xmlns="http://schemas.openxmlformats.org/spreadsheetml/2006/main">
  <numFmts count="2">
    <numFmt numFmtId="43" formatCode="_-* #,##0.00\ _L_a_r_i_-;\-* #,##0.00\ _L_a_r_i_-;_-* &quot;-&quot;??\ _L_a_r_i_-;_-@_-"/>
    <numFmt numFmtId="164" formatCode="#,##0.0"/>
  </numFmts>
  <fonts count="42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cadNusx"/>
    </font>
    <font>
      <sz val="12"/>
      <color indexed="8"/>
      <name val="AcadNusx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AcadNusx"/>
    </font>
    <font>
      <b/>
      <sz val="12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8"/>
      <name val="Calibri"/>
      <family val="2"/>
      <charset val="1"/>
    </font>
    <font>
      <sz val="14"/>
      <name val="Arial"/>
      <family val="2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1"/>
      <scheme val="minor"/>
    </font>
    <font>
      <sz val="16"/>
      <color theme="1"/>
      <name val="Calibri"/>
      <family val="2"/>
      <charset val="1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Arial"/>
      <family val="2"/>
      <charset val="204"/>
    </font>
    <font>
      <b/>
      <sz val="11"/>
      <name val="Arial"/>
      <family val="2"/>
      <charset val="204"/>
    </font>
    <font>
      <b/>
      <sz val="10"/>
      <color indexed="8"/>
      <name val="AcadNusx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  <charset val="204"/>
    </font>
    <font>
      <sz val="11"/>
      <color rgb="FF9C0006"/>
      <name val="Calibri"/>
      <family val="2"/>
      <charset val="1"/>
      <scheme val="minor"/>
    </font>
    <font>
      <sz val="9"/>
      <color indexed="8"/>
      <name val="AcadNusx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1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6"/>
      <color indexed="8"/>
      <name val="AcadNusx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8"/>
      <color theme="1"/>
      <name val="Calibri"/>
      <family val="2"/>
      <charset val="1"/>
      <scheme val="minor"/>
    </font>
    <font>
      <b/>
      <sz val="18"/>
      <color indexed="8"/>
      <name val="Calibri"/>
      <family val="2"/>
      <charset val="204"/>
    </font>
    <font>
      <sz val="18"/>
      <color indexed="8"/>
      <name val="AcadNusx"/>
    </font>
    <font>
      <b/>
      <sz val="18"/>
      <name val="Calibri"/>
      <family val="2"/>
      <charset val="204"/>
    </font>
    <font>
      <b/>
      <sz val="18"/>
      <name val="AcadNusx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FF0000"/>
      <name val="Calibri"/>
      <family val="2"/>
      <charset val="1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C7CE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4" fillId="13" borderId="0" applyNumberFormat="0" applyBorder="0" applyAlignment="0" applyProtection="0"/>
    <xf numFmtId="43" fontId="30" fillId="0" borderId="0" applyFont="0" applyFill="0" applyBorder="0" applyAlignment="0" applyProtection="0"/>
  </cellStyleXfs>
  <cellXfs count="290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0" fillId="0" borderId="1" xfId="0" applyBorder="1"/>
    <xf numFmtId="0" fontId="5" fillId="0" borderId="0" xfId="0" applyFont="1" applyBorder="1" applyAlignment="1">
      <alignment horizontal="center" vertical="center"/>
    </xf>
    <xf numFmtId="0" fontId="7" fillId="0" borderId="1" xfId="0" applyFont="1" applyBorder="1"/>
    <xf numFmtId="0" fontId="5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3" borderId="0" xfId="0" applyFill="1" applyBorder="1"/>
    <xf numFmtId="0" fontId="0" fillId="0" borderId="0" xfId="0" applyFill="1" applyBorder="1"/>
    <xf numFmtId="0" fontId="5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4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3" borderId="1" xfId="0" applyFont="1" applyFill="1" applyBorder="1"/>
    <xf numFmtId="0" fontId="0" fillId="0" borderId="0" xfId="0" applyAlignment="1">
      <alignment horizontal="right"/>
    </xf>
    <xf numFmtId="0" fontId="5" fillId="4" borderId="7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4" fillId="3" borderId="5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3" borderId="1" xfId="0" applyFont="1" applyFill="1" applyBorder="1"/>
    <xf numFmtId="0" fontId="15" fillId="3" borderId="1" xfId="0" applyFont="1" applyFill="1" applyBorder="1"/>
    <xf numFmtId="0" fontId="15" fillId="3" borderId="34" xfId="0" applyFont="1" applyFill="1" applyBorder="1"/>
    <xf numFmtId="49" fontId="14" fillId="0" borderId="5" xfId="0" applyNumberFormat="1" applyFont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/>
    </xf>
    <xf numFmtId="0" fontId="15" fillId="0" borderId="0" xfId="0" applyFont="1"/>
    <xf numFmtId="1" fontId="0" fillId="0" borderId="1" xfId="0" applyNumberFormat="1" applyBorder="1"/>
    <xf numFmtId="1" fontId="0" fillId="3" borderId="1" xfId="0" applyNumberFormat="1" applyFill="1" applyBorder="1"/>
    <xf numFmtId="1" fontId="0" fillId="0" borderId="0" xfId="0" applyNumberFormat="1" applyBorder="1"/>
    <xf numFmtId="0" fontId="16" fillId="0" borderId="0" xfId="0" applyFont="1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17" fillId="12" borderId="1" xfId="0" applyFont="1" applyFill="1" applyBorder="1" applyAlignment="1">
      <alignment horizontal="left" vertical="center"/>
    </xf>
    <xf numFmtId="0" fontId="18" fillId="1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left" vertical="center"/>
    </xf>
    <xf numFmtId="0" fontId="17" fillId="12" borderId="1" xfId="0" applyFont="1" applyFill="1" applyBorder="1" applyAlignment="1">
      <alignment horizontal="left"/>
    </xf>
    <xf numFmtId="0" fontId="23" fillId="12" borderId="1" xfId="0" applyFont="1" applyFill="1" applyBorder="1" applyAlignment="1">
      <alignment horizontal="left" vertical="center"/>
    </xf>
    <xf numFmtId="0" fontId="11" fillId="8" borderId="1" xfId="0" applyFont="1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19" fillId="5" borderId="1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left" vertical="center" wrapText="1"/>
    </xf>
    <xf numFmtId="49" fontId="19" fillId="5" borderId="1" xfId="0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1" fillId="8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64" fontId="18" fillId="12" borderId="1" xfId="0" applyNumberFormat="1" applyFont="1" applyFill="1" applyBorder="1" applyAlignment="1">
      <alignment horizontal="center" vertical="center" wrapText="1"/>
    </xf>
    <xf numFmtId="164" fontId="11" fillId="8" borderId="1" xfId="0" applyNumberFormat="1" applyFont="1" applyFill="1" applyBorder="1" applyAlignment="1">
      <alignment horizontal="center"/>
    </xf>
    <xf numFmtId="164" fontId="9" fillId="8" borderId="1" xfId="0" applyNumberFormat="1" applyFont="1" applyFill="1" applyBorder="1" applyAlignment="1">
      <alignment horizontal="center"/>
    </xf>
    <xf numFmtId="164" fontId="23" fillId="1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164" fontId="21" fillId="5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/>
    </xf>
    <xf numFmtId="164" fontId="11" fillId="8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2" fontId="0" fillId="0" borderId="1" xfId="0" applyNumberFormat="1" applyBorder="1"/>
    <xf numFmtId="0" fontId="24" fillId="0" borderId="0" xfId="1" applyFill="1"/>
    <xf numFmtId="0" fontId="14" fillId="0" borderId="0" xfId="0" applyFont="1" applyFill="1" applyBorder="1" applyAlignment="1">
      <alignment horizontal="center" vertical="center" wrapText="1"/>
    </xf>
    <xf numFmtId="49" fontId="14" fillId="0" borderId="38" xfId="0" applyNumberFormat="1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164" fontId="27" fillId="8" borderId="1" xfId="0" applyNumberFormat="1" applyFont="1" applyFill="1" applyBorder="1" applyAlignment="1">
      <alignment horizontal="center"/>
    </xf>
    <xf numFmtId="0" fontId="28" fillId="8" borderId="1" xfId="0" applyFont="1" applyFill="1" applyBorder="1" applyAlignment="1">
      <alignment horizontal="left" vertical="center"/>
    </xf>
    <xf numFmtId="164" fontId="28" fillId="8" borderId="1" xfId="0" applyNumberFormat="1" applyFont="1" applyFill="1" applyBorder="1" applyAlignment="1">
      <alignment horizontal="center" vertical="center"/>
    </xf>
    <xf numFmtId="164" fontId="11" fillId="12" borderId="1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164" fontId="22" fillId="0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/>
    </xf>
    <xf numFmtId="0" fontId="3" fillId="0" borderId="20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26" fillId="4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49" fontId="14" fillId="0" borderId="42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left"/>
    </xf>
    <xf numFmtId="0" fontId="29" fillId="0" borderId="0" xfId="0" applyFont="1" applyBorder="1"/>
    <xf numFmtId="0" fontId="5" fillId="0" borderId="1" xfId="0" applyFont="1" applyBorder="1" applyAlignment="1">
      <alignment horizontal="center" vertical="center"/>
    </xf>
    <xf numFmtId="43" fontId="12" fillId="4" borderId="12" xfId="2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43" fontId="12" fillId="0" borderId="1" xfId="2" applyFont="1" applyBorder="1" applyAlignment="1">
      <alignment horizontal="center" vertical="center"/>
    </xf>
    <xf numFmtId="43" fontId="12" fillId="0" borderId="11" xfId="2" applyFont="1" applyBorder="1" applyAlignment="1">
      <alignment horizontal="center" vertical="center"/>
    </xf>
    <xf numFmtId="2" fontId="0" fillId="0" borderId="0" xfId="0" applyNumberFormat="1" applyBorder="1"/>
    <xf numFmtId="0" fontId="0" fillId="2" borderId="0" xfId="0" applyFill="1" applyBorder="1"/>
    <xf numFmtId="0" fontId="7" fillId="0" borderId="0" xfId="0" applyFont="1" applyBorder="1" applyAlignment="1">
      <alignment horizontal="left"/>
    </xf>
    <xf numFmtId="0" fontId="31" fillId="0" borderId="1" xfId="0" applyFont="1" applyBorder="1" applyAlignment="1">
      <alignment horizontal="center" vertical="center" wrapText="1"/>
    </xf>
    <xf numFmtId="4" fontId="32" fillId="10" borderId="1" xfId="0" applyNumberFormat="1" applyFont="1" applyFill="1" applyBorder="1"/>
    <xf numFmtId="4" fontId="32" fillId="9" borderId="1" xfId="0" applyNumberFormat="1" applyFont="1" applyFill="1" applyBorder="1"/>
    <xf numFmtId="1" fontId="33" fillId="11" borderId="0" xfId="0" applyNumberFormat="1" applyFont="1" applyFill="1" applyBorder="1" applyAlignment="1">
      <alignment horizontal="center" vertical="center"/>
    </xf>
    <xf numFmtId="0" fontId="32" fillId="0" borderId="0" xfId="0" applyFont="1" applyBorder="1"/>
    <xf numFmtId="4" fontId="33" fillId="11" borderId="0" xfId="0" applyNumberFormat="1" applyFont="1" applyFill="1" applyBorder="1" applyAlignment="1">
      <alignment horizontal="center"/>
    </xf>
    <xf numFmtId="1" fontId="33" fillId="11" borderId="0" xfId="0" applyNumberFormat="1" applyFont="1" applyFill="1" applyBorder="1" applyAlignment="1">
      <alignment horizontal="center"/>
    </xf>
    <xf numFmtId="0" fontId="3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4" fillId="3" borderId="1" xfId="0" applyFont="1" applyFill="1" applyBorder="1"/>
    <xf numFmtId="0" fontId="34" fillId="7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6" borderId="1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1" fontId="39" fillId="3" borderId="1" xfId="0" applyNumberFormat="1" applyFont="1" applyFill="1" applyBorder="1"/>
    <xf numFmtId="1" fontId="40" fillId="3" borderId="1" xfId="0" applyNumberFormat="1" applyFont="1" applyFill="1" applyBorder="1"/>
    <xf numFmtId="0" fontId="35" fillId="0" borderId="0" xfId="0" applyFont="1" applyBorder="1" applyAlignment="1">
      <alignment horizontal="center" vertical="center"/>
    </xf>
    <xf numFmtId="1" fontId="34" fillId="7" borderId="0" xfId="0" applyNumberFormat="1" applyFont="1" applyFill="1" applyBorder="1" applyAlignment="1">
      <alignment horizontal="center" vertical="center"/>
    </xf>
    <xf numFmtId="1" fontId="34" fillId="0" borderId="0" xfId="0" applyNumberFormat="1" applyFont="1" applyBorder="1" applyAlignment="1">
      <alignment horizontal="center" vertical="center"/>
    </xf>
    <xf numFmtId="1" fontId="34" fillId="6" borderId="0" xfId="0" applyNumberFormat="1" applyFont="1" applyFill="1" applyBorder="1" applyAlignment="1">
      <alignment horizontal="center" vertical="center"/>
    </xf>
    <xf numFmtId="1" fontId="34" fillId="0" borderId="0" xfId="0" applyNumberFormat="1" applyFont="1" applyBorder="1"/>
    <xf numFmtId="0" fontId="36" fillId="0" borderId="0" xfId="0" applyFont="1" applyBorder="1" applyAlignment="1">
      <alignment horizontal="left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40" fillId="0" borderId="0" xfId="0" applyFont="1" applyBorder="1"/>
    <xf numFmtId="0" fontId="35" fillId="0" borderId="6" xfId="0" applyFont="1" applyBorder="1" applyAlignment="1">
      <alignment horizontal="center" vertical="center"/>
    </xf>
    <xf numFmtId="0" fontId="34" fillId="3" borderId="6" xfId="0" applyFont="1" applyFill="1" applyBorder="1"/>
    <xf numFmtId="0" fontId="34" fillId="0" borderId="1" xfId="0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34" fillId="7" borderId="0" xfId="0" applyFont="1" applyFill="1" applyBorder="1" applyAlignment="1">
      <alignment horizontal="center" vertical="center"/>
    </xf>
    <xf numFmtId="0" fontId="34" fillId="6" borderId="0" xfId="0" applyFont="1" applyFill="1" applyBorder="1"/>
    <xf numFmtId="0" fontId="34" fillId="0" borderId="0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4" fontId="32" fillId="0" borderId="1" xfId="0" applyNumberFormat="1" applyFont="1" applyFill="1" applyBorder="1"/>
    <xf numFmtId="0" fontId="3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27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right" vertical="center"/>
    </xf>
    <xf numFmtId="0" fontId="40" fillId="9" borderId="0" xfId="0" applyFont="1" applyFill="1" applyBorder="1" applyAlignment="1">
      <alignment horizontal="center"/>
    </xf>
    <xf numFmtId="0" fontId="35" fillId="0" borderId="0" xfId="0" applyFont="1" applyBorder="1" applyAlignment="1">
      <alignment horizontal="left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Fill="1" applyBorder="1" applyAlignment="1">
      <alignment horizontal="left" vertical="center"/>
    </xf>
    <xf numFmtId="0" fontId="36" fillId="0" borderId="14" xfId="0" applyFont="1" applyBorder="1" applyAlignment="1">
      <alignment vertical="center"/>
    </xf>
    <xf numFmtId="0" fontId="36" fillId="0" borderId="26" xfId="0" applyFont="1" applyBorder="1" applyAlignment="1">
      <alignment vertical="center"/>
    </xf>
    <xf numFmtId="0" fontId="36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15" xfId="0" applyFont="1" applyBorder="1" applyAlignment="1">
      <alignment horizontal="left" vertical="center"/>
    </xf>
    <xf numFmtId="0" fontId="38" fillId="3" borderId="1" xfId="0" applyFont="1" applyFill="1" applyBorder="1" applyAlignment="1">
      <alignment horizontal="center" vertical="center" wrapText="1"/>
    </xf>
  </cellXfs>
  <cellStyles count="3">
    <cellStyle name="Bad" xfId="1" builtinId="27"/>
    <cellStyle name="Comma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499984740745262"/>
  </sheetPr>
  <dimension ref="A1:R53"/>
  <sheetViews>
    <sheetView tabSelected="1" workbookViewId="0">
      <selection activeCell="L4" sqref="L4"/>
    </sheetView>
  </sheetViews>
  <sheetFormatPr defaultColWidth="9.140625" defaultRowHeight="15"/>
  <cols>
    <col min="1" max="1" width="4.7109375" style="62" customWidth="1"/>
    <col min="2" max="2" width="3.85546875" style="62" customWidth="1"/>
    <col min="3" max="3" width="41.28515625" style="62" customWidth="1"/>
    <col min="4" max="5" width="10.28515625" style="89" customWidth="1"/>
    <col min="6" max="6" width="11.7109375" style="89" customWidth="1"/>
    <col min="7" max="7" width="11.7109375" style="62" customWidth="1"/>
    <col min="8" max="8" width="10.42578125" style="62" customWidth="1"/>
    <col min="9" max="9" width="11.42578125" style="62" customWidth="1"/>
    <col min="10" max="10" width="10.28515625" style="62" customWidth="1"/>
    <col min="11" max="11" width="10.42578125" style="62" customWidth="1"/>
    <col min="12" max="12" width="12.85546875" style="62" customWidth="1"/>
    <col min="13" max="15" width="9.85546875" style="62" bestFit="1" customWidth="1"/>
    <col min="16" max="16" width="11.140625" style="62" bestFit="1" customWidth="1"/>
    <col min="17" max="16384" width="9.140625" style="62"/>
  </cols>
  <sheetData>
    <row r="1" spans="1:18" ht="15.75">
      <c r="A1" s="144" t="s">
        <v>479</v>
      </c>
    </row>
    <row r="3" spans="1:18">
      <c r="F3" s="100"/>
    </row>
    <row r="4" spans="1:18" s="63" customFormat="1" ht="51" customHeight="1">
      <c r="A4" s="184"/>
      <c r="B4" s="184"/>
      <c r="C4" s="45" t="s">
        <v>371</v>
      </c>
      <c r="D4" s="84" t="s">
        <v>421</v>
      </c>
      <c r="E4" s="84" t="s">
        <v>422</v>
      </c>
      <c r="F4" s="84" t="s">
        <v>423</v>
      </c>
      <c r="G4" s="84" t="s">
        <v>413</v>
      </c>
      <c r="H4" s="84" t="s">
        <v>414</v>
      </c>
      <c r="I4" s="84" t="s">
        <v>415</v>
      </c>
      <c r="J4" s="84" t="s">
        <v>416</v>
      </c>
      <c r="K4" s="84" t="s">
        <v>417</v>
      </c>
      <c r="L4" s="84" t="s">
        <v>418</v>
      </c>
      <c r="M4" s="84" t="s">
        <v>419</v>
      </c>
      <c r="N4" s="84" t="s">
        <v>334</v>
      </c>
      <c r="O4" s="84" t="s">
        <v>335</v>
      </c>
      <c r="P4" s="84" t="s">
        <v>424</v>
      </c>
    </row>
    <row r="5" spans="1:18" s="63" customFormat="1" ht="21.75" customHeight="1">
      <c r="A5" s="64" t="s">
        <v>366</v>
      </c>
      <c r="B5" s="65"/>
      <c r="C5" s="6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62"/>
      <c r="R5" s="62"/>
    </row>
    <row r="6" spans="1:18" s="63" customFormat="1" ht="18" customHeight="1">
      <c r="A6" s="66"/>
      <c r="B6" s="67" t="s">
        <v>367</v>
      </c>
      <c r="C6" s="42"/>
      <c r="D6" s="84">
        <v>16936</v>
      </c>
      <c r="E6" s="84">
        <v>17061</v>
      </c>
      <c r="F6" s="84">
        <v>17021</v>
      </c>
      <c r="G6" s="84">
        <v>15728</v>
      </c>
      <c r="H6" s="84">
        <v>16314</v>
      </c>
      <c r="I6" s="84">
        <v>12999</v>
      </c>
      <c r="J6" s="84">
        <v>15971</v>
      </c>
      <c r="K6" s="84">
        <v>16424</v>
      </c>
      <c r="L6" s="84">
        <v>12430</v>
      </c>
      <c r="M6" s="84">
        <v>14386</v>
      </c>
      <c r="N6" s="84">
        <v>24723</v>
      </c>
      <c r="O6" s="98">
        <v>23137</v>
      </c>
      <c r="P6" s="84">
        <f>SUM(D6:O6)</f>
        <v>203130</v>
      </c>
      <c r="R6" s="62"/>
    </row>
    <row r="7" spans="1:18" s="63" customFormat="1" ht="18" customHeight="1">
      <c r="A7" s="66"/>
      <c r="B7" s="67" t="s">
        <v>368</v>
      </c>
      <c r="C7" s="42"/>
      <c r="D7" s="84">
        <v>0</v>
      </c>
      <c r="E7" s="84">
        <v>0</v>
      </c>
      <c r="F7" s="84">
        <f t="shared" ref="F7:F8" si="0">SUM(D7:E7)</f>
        <v>0</v>
      </c>
      <c r="G7" s="84">
        <v>0</v>
      </c>
      <c r="H7" s="84">
        <v>0</v>
      </c>
      <c r="I7" s="84">
        <f t="shared" ref="I7:I8" si="1">SUM(G7:H7)</f>
        <v>0</v>
      </c>
      <c r="J7" s="84">
        <v>0</v>
      </c>
      <c r="K7" s="84">
        <v>0</v>
      </c>
      <c r="L7" s="84">
        <f t="shared" ref="L7:L8" si="2">SUM(J7:K7)</f>
        <v>0</v>
      </c>
      <c r="M7" s="84">
        <v>0</v>
      </c>
      <c r="N7" s="84">
        <f t="shared" ref="N7:N8" si="3">SUM(L7:M7)</f>
        <v>0</v>
      </c>
      <c r="O7" s="84">
        <v>0</v>
      </c>
      <c r="P7" s="84">
        <f t="shared" ref="P7:P8" si="4">SUM(N7:O7)</f>
        <v>0</v>
      </c>
      <c r="Q7" s="62"/>
      <c r="R7" s="62"/>
    </row>
    <row r="8" spans="1:18" s="63" customFormat="1" ht="18" customHeight="1">
      <c r="A8" s="66"/>
      <c r="B8" s="67" t="s">
        <v>369</v>
      </c>
      <c r="C8" s="42"/>
      <c r="D8" s="84">
        <v>0</v>
      </c>
      <c r="E8" s="84">
        <v>0</v>
      </c>
      <c r="F8" s="84">
        <f t="shared" si="0"/>
        <v>0</v>
      </c>
      <c r="G8" s="84">
        <v>0</v>
      </c>
      <c r="H8" s="84">
        <v>0</v>
      </c>
      <c r="I8" s="84">
        <f t="shared" si="1"/>
        <v>0</v>
      </c>
      <c r="J8" s="84">
        <v>0</v>
      </c>
      <c r="K8" s="84">
        <v>0</v>
      </c>
      <c r="L8" s="84">
        <f t="shared" si="2"/>
        <v>0</v>
      </c>
      <c r="M8" s="84">
        <v>0</v>
      </c>
      <c r="N8" s="84">
        <f t="shared" si="3"/>
        <v>0</v>
      </c>
      <c r="O8" s="84">
        <v>0</v>
      </c>
      <c r="P8" s="84">
        <f t="shared" si="4"/>
        <v>0</v>
      </c>
    </row>
    <row r="9" spans="1:18" s="63" customFormat="1" ht="18" customHeight="1">
      <c r="A9" s="68" t="s">
        <v>370</v>
      </c>
      <c r="B9" s="65"/>
      <c r="C9" s="65"/>
      <c r="D9" s="85">
        <v>16936</v>
      </c>
      <c r="E9" s="85">
        <v>17061</v>
      </c>
      <c r="F9" s="85">
        <v>17021</v>
      </c>
      <c r="G9" s="85">
        <v>15728</v>
      </c>
      <c r="H9" s="85">
        <v>16314</v>
      </c>
      <c r="I9" s="85">
        <v>12999</v>
      </c>
      <c r="J9" s="85">
        <v>15971</v>
      </c>
      <c r="K9" s="85">
        <v>16424</v>
      </c>
      <c r="L9" s="85">
        <v>12430</v>
      </c>
      <c r="M9" s="85">
        <v>14386</v>
      </c>
      <c r="N9" s="85">
        <v>24723</v>
      </c>
      <c r="O9" s="85">
        <v>23137</v>
      </c>
      <c r="P9" s="85">
        <f t="shared" ref="P9" si="5">SUM(P6:P8)</f>
        <v>203130</v>
      </c>
    </row>
    <row r="10" spans="1:18" s="63" customFormat="1" ht="7.5" customHeight="1">
      <c r="A10" s="66"/>
      <c r="B10" s="42"/>
      <c r="C10" s="42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</row>
    <row r="11" spans="1:18" s="63" customFormat="1" ht="21.75" customHeight="1">
      <c r="A11" s="64" t="s">
        <v>280</v>
      </c>
      <c r="B11" s="65"/>
      <c r="C11" s="6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</row>
    <row r="12" spans="1:18" s="63" customFormat="1" ht="21.75" customHeight="1">
      <c r="A12" s="64"/>
      <c r="B12" s="69" t="s">
        <v>380</v>
      </c>
      <c r="C12" s="65"/>
      <c r="D12" s="85">
        <f t="shared" ref="D12:O12" si="6">D26+D34</f>
        <v>16967</v>
      </c>
      <c r="E12" s="85">
        <f t="shared" si="6"/>
        <v>17093</v>
      </c>
      <c r="F12" s="85">
        <f t="shared" si="6"/>
        <v>17048</v>
      </c>
      <c r="G12" s="85">
        <f t="shared" si="6"/>
        <v>15762</v>
      </c>
      <c r="H12" s="85">
        <f t="shared" si="6"/>
        <v>16345</v>
      </c>
      <c r="I12" s="85">
        <f t="shared" si="6"/>
        <v>13029</v>
      </c>
      <c r="J12" s="85">
        <f t="shared" si="6"/>
        <v>16002</v>
      </c>
      <c r="K12" s="85">
        <f t="shared" si="6"/>
        <v>16455</v>
      </c>
      <c r="L12" s="85">
        <f t="shared" si="6"/>
        <v>12461</v>
      </c>
      <c r="M12" s="85">
        <f t="shared" si="6"/>
        <v>14415</v>
      </c>
      <c r="N12" s="85">
        <f t="shared" si="6"/>
        <v>24757</v>
      </c>
      <c r="O12" s="85">
        <f t="shared" si="6"/>
        <v>23172</v>
      </c>
      <c r="P12" s="85">
        <f>SUM(D12:O12)</f>
        <v>203506</v>
      </c>
    </row>
    <row r="13" spans="1:18" ht="19.5" customHeight="1">
      <c r="A13" s="70" t="s">
        <v>373</v>
      </c>
      <c r="B13" s="71"/>
      <c r="C13" s="71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</row>
    <row r="14" spans="1:18" s="63" customFormat="1" ht="16.5" customHeight="1">
      <c r="A14" s="66"/>
      <c r="B14" s="72" t="s">
        <v>374</v>
      </c>
      <c r="C14" s="73"/>
      <c r="D14" s="91">
        <v>10100</v>
      </c>
      <c r="E14" s="91">
        <v>10100</v>
      </c>
      <c r="F14" s="91">
        <v>10100</v>
      </c>
      <c r="G14" s="91">
        <v>10100</v>
      </c>
      <c r="H14" s="91">
        <v>10100</v>
      </c>
      <c r="I14" s="91">
        <v>10100</v>
      </c>
      <c r="J14" s="91">
        <v>10100</v>
      </c>
      <c r="K14" s="91">
        <v>10100</v>
      </c>
      <c r="L14" s="91">
        <v>10100</v>
      </c>
      <c r="M14" s="91">
        <v>10100</v>
      </c>
      <c r="N14" s="91">
        <v>5900</v>
      </c>
      <c r="O14" s="91">
        <v>5900</v>
      </c>
      <c r="P14" s="91">
        <f>SUM(D14:O14)</f>
        <v>112800</v>
      </c>
    </row>
    <row r="15" spans="1:18" s="63" customFormat="1">
      <c r="A15" s="66"/>
      <c r="B15" s="74" t="s">
        <v>375</v>
      </c>
      <c r="C15" s="73"/>
      <c r="D15" s="91">
        <v>375</v>
      </c>
      <c r="E15" s="91">
        <v>375</v>
      </c>
      <c r="F15" s="91">
        <v>375</v>
      </c>
      <c r="G15" s="91">
        <v>375</v>
      </c>
      <c r="H15" s="91">
        <v>375</v>
      </c>
      <c r="I15" s="91">
        <v>375</v>
      </c>
      <c r="J15" s="91">
        <v>375</v>
      </c>
      <c r="K15" s="91">
        <v>375</v>
      </c>
      <c r="L15" s="91">
        <v>375</v>
      </c>
      <c r="M15" s="91">
        <v>375</v>
      </c>
      <c r="N15" s="91">
        <v>180</v>
      </c>
      <c r="O15" s="91">
        <v>180</v>
      </c>
      <c r="P15" s="91">
        <f>SUM(D15:O15)</f>
        <v>4110</v>
      </c>
    </row>
    <row r="16" spans="1:18" s="63" customFormat="1">
      <c r="A16" s="66"/>
      <c r="B16" s="74" t="s">
        <v>376</v>
      </c>
      <c r="C16" s="73"/>
      <c r="D16" s="91">
        <f>SUM(D17:D25)</f>
        <v>3639</v>
      </c>
      <c r="E16" s="91">
        <f t="shared" ref="E16:O16" si="7">SUM(E17:E25)</f>
        <v>3104</v>
      </c>
      <c r="F16" s="91">
        <f t="shared" si="7"/>
        <v>2776</v>
      </c>
      <c r="G16" s="91">
        <f t="shared" si="7"/>
        <v>2740</v>
      </c>
      <c r="H16" s="91">
        <f t="shared" si="7"/>
        <v>2193</v>
      </c>
      <c r="I16" s="91">
        <f t="shared" si="7"/>
        <v>1625</v>
      </c>
      <c r="J16" s="91">
        <f t="shared" si="7"/>
        <v>1828</v>
      </c>
      <c r="K16" s="91">
        <f t="shared" si="7"/>
        <v>5245</v>
      </c>
      <c r="L16" s="91">
        <f t="shared" si="7"/>
        <v>1473</v>
      </c>
      <c r="M16" s="91">
        <f t="shared" si="7"/>
        <v>3408</v>
      </c>
      <c r="N16" s="91">
        <f t="shared" si="7"/>
        <v>16086</v>
      </c>
      <c r="O16" s="91">
        <f t="shared" si="7"/>
        <v>15073</v>
      </c>
      <c r="P16" s="91">
        <f>SUM(D16:O16)</f>
        <v>59190</v>
      </c>
    </row>
    <row r="17" spans="1:16" s="63" customFormat="1">
      <c r="A17" s="66"/>
      <c r="B17" s="75"/>
      <c r="C17" s="76" t="s">
        <v>282</v>
      </c>
      <c r="D17" s="92">
        <v>925</v>
      </c>
      <c r="E17" s="92">
        <v>925</v>
      </c>
      <c r="F17" s="92">
        <v>925</v>
      </c>
      <c r="G17" s="92">
        <v>500</v>
      </c>
      <c r="H17" s="92">
        <v>50</v>
      </c>
      <c r="I17" s="92">
        <v>50</v>
      </c>
      <c r="J17" s="92">
        <v>50</v>
      </c>
      <c r="K17" s="92">
        <v>50</v>
      </c>
      <c r="L17" s="92">
        <v>50</v>
      </c>
      <c r="M17" s="92">
        <v>50</v>
      </c>
      <c r="N17" s="92">
        <v>50</v>
      </c>
      <c r="O17" s="92">
        <v>925</v>
      </c>
      <c r="P17" s="91">
        <f t="shared" ref="P17:P22" si="8">SUM(D17:O17)</f>
        <v>4550</v>
      </c>
    </row>
    <row r="18" spans="1:16" s="63" customFormat="1">
      <c r="A18" s="66"/>
      <c r="B18" s="77"/>
      <c r="C18" s="76" t="s">
        <v>312</v>
      </c>
      <c r="D18" s="92">
        <v>202</v>
      </c>
      <c r="E18" s="92">
        <v>196</v>
      </c>
      <c r="F18" s="92">
        <v>192</v>
      </c>
      <c r="G18" s="92">
        <v>205</v>
      </c>
      <c r="H18" s="92">
        <v>197</v>
      </c>
      <c r="I18" s="92">
        <v>198</v>
      </c>
      <c r="J18" s="92">
        <v>198</v>
      </c>
      <c r="K18" s="92">
        <v>202</v>
      </c>
      <c r="L18" s="92">
        <v>198</v>
      </c>
      <c r="M18" s="92">
        <v>190</v>
      </c>
      <c r="N18" s="92">
        <v>192</v>
      </c>
      <c r="O18" s="92">
        <v>191</v>
      </c>
      <c r="P18" s="91">
        <f t="shared" si="8"/>
        <v>2361</v>
      </c>
    </row>
    <row r="19" spans="1:16" s="63" customFormat="1">
      <c r="A19" s="66"/>
      <c r="B19" s="77"/>
      <c r="C19" s="76" t="s">
        <v>317</v>
      </c>
      <c r="D19" s="92">
        <v>36</v>
      </c>
      <c r="E19" s="92">
        <v>61</v>
      </c>
      <c r="F19" s="92"/>
      <c r="G19" s="92"/>
      <c r="H19" s="92">
        <v>48</v>
      </c>
      <c r="I19" s="92"/>
      <c r="J19" s="92">
        <v>24</v>
      </c>
      <c r="K19" s="92"/>
      <c r="L19" s="92">
        <v>36</v>
      </c>
      <c r="M19" s="92">
        <v>50</v>
      </c>
      <c r="N19" s="92"/>
      <c r="O19" s="92">
        <v>121</v>
      </c>
      <c r="P19" s="91">
        <f t="shared" si="8"/>
        <v>376</v>
      </c>
    </row>
    <row r="20" spans="1:16" s="63" customFormat="1">
      <c r="A20" s="66"/>
      <c r="B20" s="77"/>
      <c r="C20" s="76" t="s">
        <v>283</v>
      </c>
      <c r="D20" s="92">
        <v>90</v>
      </c>
      <c r="E20" s="92"/>
      <c r="F20" s="92">
        <v>50</v>
      </c>
      <c r="G20" s="92">
        <v>50</v>
      </c>
      <c r="H20" s="92"/>
      <c r="I20" s="92"/>
      <c r="J20" s="92"/>
      <c r="K20" s="92"/>
      <c r="L20" s="92"/>
      <c r="M20" s="92"/>
      <c r="N20" s="92">
        <v>50</v>
      </c>
      <c r="O20" s="92"/>
      <c r="P20" s="91">
        <f t="shared" si="8"/>
        <v>240</v>
      </c>
    </row>
    <row r="21" spans="1:16" s="63" customFormat="1">
      <c r="A21" s="66"/>
      <c r="B21" s="77"/>
      <c r="C21" s="76" t="s">
        <v>331</v>
      </c>
      <c r="D21" s="92">
        <v>1496</v>
      </c>
      <c r="E21" s="92">
        <v>1219</v>
      </c>
      <c r="F21" s="92">
        <v>923</v>
      </c>
      <c r="G21" s="92">
        <v>1106</v>
      </c>
      <c r="H21" s="92">
        <v>1314</v>
      </c>
      <c r="I21" s="92">
        <v>1072</v>
      </c>
      <c r="J21" s="92">
        <v>1154</v>
      </c>
      <c r="K21" s="92">
        <v>816</v>
      </c>
      <c r="L21" s="92">
        <v>932</v>
      </c>
      <c r="M21" s="92">
        <v>2808</v>
      </c>
      <c r="N21" s="92">
        <v>972</v>
      </c>
      <c r="O21" s="92">
        <v>710</v>
      </c>
      <c r="P21" s="91">
        <f t="shared" si="8"/>
        <v>14522</v>
      </c>
    </row>
    <row r="22" spans="1:16" s="63" customFormat="1">
      <c r="A22" s="66"/>
      <c r="B22" s="77"/>
      <c r="C22" s="76" t="s">
        <v>364</v>
      </c>
      <c r="D22" s="92">
        <v>24</v>
      </c>
      <c r="E22" s="92">
        <v>36</v>
      </c>
      <c r="F22" s="92">
        <v>39</v>
      </c>
      <c r="G22" s="92">
        <v>35</v>
      </c>
      <c r="H22" s="92">
        <v>33</v>
      </c>
      <c r="I22" s="92">
        <v>33</v>
      </c>
      <c r="J22" s="92">
        <v>30</v>
      </c>
      <c r="K22" s="92">
        <v>27</v>
      </c>
      <c r="L22" s="92">
        <v>26</v>
      </c>
      <c r="M22" s="92">
        <v>33</v>
      </c>
      <c r="N22" s="92">
        <v>33</v>
      </c>
      <c r="O22" s="92">
        <v>36</v>
      </c>
      <c r="P22" s="91">
        <f t="shared" si="8"/>
        <v>385</v>
      </c>
    </row>
    <row r="23" spans="1:16" s="63" customFormat="1" ht="28.5">
      <c r="A23" s="66"/>
      <c r="B23" s="77"/>
      <c r="C23" s="76" t="s">
        <v>476</v>
      </c>
      <c r="D23" s="92">
        <v>662</v>
      </c>
      <c r="E23" s="92">
        <v>667</v>
      </c>
      <c r="F23" s="92">
        <v>647</v>
      </c>
      <c r="G23" s="92">
        <v>615</v>
      </c>
      <c r="H23" s="92">
        <v>352</v>
      </c>
      <c r="I23" s="92">
        <v>272</v>
      </c>
      <c r="J23" s="92">
        <v>222</v>
      </c>
      <c r="K23" s="92">
        <v>222</v>
      </c>
      <c r="L23" s="92">
        <v>231</v>
      </c>
      <c r="M23" s="92">
        <v>277</v>
      </c>
      <c r="N23" s="92">
        <v>265</v>
      </c>
      <c r="O23" s="92">
        <v>266</v>
      </c>
      <c r="P23" s="91">
        <f>O23+N23+M23+L23+K23+J23+I23+H23+G23+F23+E23+D23</f>
        <v>4698</v>
      </c>
    </row>
    <row r="24" spans="1:16" s="63" customFormat="1" ht="28.5">
      <c r="A24" s="66"/>
      <c r="B24" s="77"/>
      <c r="C24" s="76" t="s">
        <v>477</v>
      </c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>
        <v>12824</v>
      </c>
      <c r="O24" s="92">
        <v>12824</v>
      </c>
      <c r="P24" s="91">
        <f>O24+N24+M24+L24+K24+J24+I24+H24+G24+F24+E24+D24</f>
        <v>25648</v>
      </c>
    </row>
    <row r="25" spans="1:16" s="63" customFormat="1">
      <c r="A25" s="66"/>
      <c r="B25" s="77"/>
      <c r="C25" s="76" t="s">
        <v>453</v>
      </c>
      <c r="D25" s="92">
        <v>204</v>
      </c>
      <c r="E25" s="92"/>
      <c r="F25" s="92"/>
      <c r="G25" s="92">
        <v>229</v>
      </c>
      <c r="H25" s="92">
        <v>199</v>
      </c>
      <c r="I25" s="92"/>
      <c r="J25" s="92">
        <v>150</v>
      </c>
      <c r="K25" s="92">
        <v>3928</v>
      </c>
      <c r="L25" s="92"/>
      <c r="M25" s="92"/>
      <c r="N25" s="92">
        <v>1700</v>
      </c>
      <c r="O25" s="92"/>
      <c r="P25" s="91">
        <f>SUM(D25:O25)</f>
        <v>6410</v>
      </c>
    </row>
    <row r="26" spans="1:16" ht="15.75">
      <c r="A26" s="70" t="s">
        <v>372</v>
      </c>
      <c r="B26" s="71"/>
      <c r="C26" s="71"/>
      <c r="D26" s="86">
        <f>D14+D15+D16</f>
        <v>14114</v>
      </c>
      <c r="E26" s="86">
        <f t="shared" ref="E26:O26" si="9">E14+E15+E16</f>
        <v>13579</v>
      </c>
      <c r="F26" s="86">
        <f t="shared" si="9"/>
        <v>13251</v>
      </c>
      <c r="G26" s="86">
        <f t="shared" si="9"/>
        <v>13215</v>
      </c>
      <c r="H26" s="86">
        <f t="shared" si="9"/>
        <v>12668</v>
      </c>
      <c r="I26" s="86">
        <f t="shared" si="9"/>
        <v>12100</v>
      </c>
      <c r="J26" s="86">
        <f t="shared" si="9"/>
        <v>12303</v>
      </c>
      <c r="K26" s="86">
        <f t="shared" si="9"/>
        <v>15720</v>
      </c>
      <c r="L26" s="86">
        <f t="shared" si="9"/>
        <v>11948</v>
      </c>
      <c r="M26" s="86">
        <f t="shared" si="9"/>
        <v>13883</v>
      </c>
      <c r="N26" s="86">
        <f t="shared" si="9"/>
        <v>22166</v>
      </c>
      <c r="O26" s="86">
        <f t="shared" si="9"/>
        <v>21153</v>
      </c>
      <c r="P26" s="86">
        <f>P14+P15+P16</f>
        <v>176100</v>
      </c>
    </row>
    <row r="27" spans="1:16" ht="4.5" customHeight="1">
      <c r="A27" s="66"/>
      <c r="B27" s="78"/>
      <c r="C27" s="78"/>
      <c r="D27" s="93"/>
      <c r="E27" s="94"/>
      <c r="F27" s="94"/>
      <c r="G27" s="93"/>
      <c r="H27" s="94"/>
      <c r="I27" s="94"/>
      <c r="J27" s="93"/>
      <c r="K27" s="94"/>
      <c r="L27" s="94"/>
      <c r="M27" s="94"/>
      <c r="N27" s="94"/>
      <c r="O27" s="94"/>
      <c r="P27" s="94"/>
    </row>
    <row r="28" spans="1:16" ht="21" customHeight="1">
      <c r="A28" s="79" t="s">
        <v>363</v>
      </c>
      <c r="B28" s="71"/>
      <c r="C28" s="71"/>
      <c r="D28" s="110"/>
      <c r="E28" s="110"/>
      <c r="F28" s="110"/>
      <c r="G28" s="90"/>
      <c r="H28" s="90"/>
      <c r="I28" s="90"/>
      <c r="J28" s="90"/>
      <c r="K28" s="90"/>
      <c r="L28" s="90"/>
      <c r="M28" s="90"/>
      <c r="N28" s="90"/>
      <c r="O28" s="110"/>
      <c r="P28" s="90"/>
    </row>
    <row r="29" spans="1:16" ht="16.5" customHeight="1">
      <c r="A29" s="66"/>
      <c r="B29" s="119" t="s">
        <v>377</v>
      </c>
      <c r="C29" s="120"/>
      <c r="D29" s="118">
        <v>2301</v>
      </c>
      <c r="E29" s="118">
        <v>2994</v>
      </c>
      <c r="F29" s="118">
        <v>1987</v>
      </c>
      <c r="G29" s="118">
        <v>1813</v>
      </c>
      <c r="H29" s="118">
        <v>1416</v>
      </c>
      <c r="I29" s="118">
        <v>158</v>
      </c>
      <c r="J29" s="118">
        <v>40</v>
      </c>
      <c r="K29" s="118">
        <v>45</v>
      </c>
      <c r="L29" s="118">
        <v>36</v>
      </c>
      <c r="M29" s="118">
        <v>55</v>
      </c>
      <c r="N29" s="118">
        <v>219</v>
      </c>
      <c r="O29" s="118">
        <v>1152</v>
      </c>
      <c r="P29" s="118">
        <f>SUM(D29:O29)</f>
        <v>12216</v>
      </c>
    </row>
    <row r="30" spans="1:16" ht="16.5" customHeight="1">
      <c r="A30" s="66"/>
      <c r="B30" s="119" t="s">
        <v>378</v>
      </c>
      <c r="C30" s="120"/>
      <c r="D30" s="118"/>
      <c r="E30" s="118"/>
      <c r="F30" s="118">
        <v>200</v>
      </c>
      <c r="G30" s="118">
        <v>318</v>
      </c>
      <c r="H30" s="118">
        <v>455</v>
      </c>
      <c r="I30" s="118"/>
      <c r="J30" s="118">
        <v>3166</v>
      </c>
      <c r="K30" s="118"/>
      <c r="L30" s="118"/>
      <c r="M30" s="118"/>
      <c r="N30" s="118">
        <v>469</v>
      </c>
      <c r="O30" s="118">
        <v>558</v>
      </c>
      <c r="P30" s="118">
        <f>SUM(D30:O30)</f>
        <v>5166</v>
      </c>
    </row>
    <row r="31" spans="1:16" ht="16.5" customHeight="1">
      <c r="A31" s="66"/>
      <c r="B31" s="119" t="s">
        <v>379</v>
      </c>
      <c r="C31" s="120"/>
      <c r="D31" s="118"/>
      <c r="E31" s="118">
        <v>86</v>
      </c>
      <c r="F31" s="118"/>
      <c r="G31" s="118"/>
      <c r="H31" s="118">
        <v>1458</v>
      </c>
      <c r="I31" s="118"/>
      <c r="J31" s="118"/>
      <c r="K31" s="118"/>
      <c r="L31" s="118"/>
      <c r="M31" s="118"/>
      <c r="N31" s="118">
        <v>1476</v>
      </c>
      <c r="O31" s="118"/>
      <c r="P31" s="118">
        <f>SUM(D31:O31)</f>
        <v>3020</v>
      </c>
    </row>
    <row r="32" spans="1:16" ht="16.5" customHeight="1">
      <c r="A32" s="66"/>
      <c r="B32" s="80"/>
      <c r="C32" s="129" t="s">
        <v>438</v>
      </c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</row>
    <row r="33" spans="1:17" ht="16.5" customHeight="1">
      <c r="A33" s="66"/>
      <c r="B33" s="80"/>
      <c r="C33" s="129" t="s">
        <v>420</v>
      </c>
      <c r="D33" s="118">
        <v>552</v>
      </c>
      <c r="E33" s="118">
        <v>434</v>
      </c>
      <c r="F33" s="118">
        <v>1610</v>
      </c>
      <c r="G33" s="118">
        <v>416</v>
      </c>
      <c r="H33" s="118">
        <v>348</v>
      </c>
      <c r="I33" s="118">
        <v>771</v>
      </c>
      <c r="J33" s="118">
        <v>493</v>
      </c>
      <c r="K33" s="118">
        <v>690</v>
      </c>
      <c r="L33" s="118">
        <v>477</v>
      </c>
      <c r="M33" s="118">
        <v>477</v>
      </c>
      <c r="N33" s="118">
        <v>427</v>
      </c>
      <c r="O33" s="118">
        <v>309</v>
      </c>
      <c r="P33" s="118">
        <f>SUM(D33:O33)</f>
        <v>7004</v>
      </c>
    </row>
    <row r="34" spans="1:17" ht="15.75">
      <c r="A34" s="79" t="s">
        <v>381</v>
      </c>
      <c r="B34" s="71"/>
      <c r="C34" s="71"/>
      <c r="D34" s="87">
        <f>D29+D30+D31+D32+D33</f>
        <v>2853</v>
      </c>
      <c r="E34" s="87">
        <f t="shared" ref="E34:P34" si="10">E29+E30+E31+E32+E33</f>
        <v>3514</v>
      </c>
      <c r="F34" s="87">
        <f t="shared" si="10"/>
        <v>3797</v>
      </c>
      <c r="G34" s="87">
        <f t="shared" si="10"/>
        <v>2547</v>
      </c>
      <c r="H34" s="87">
        <f t="shared" si="10"/>
        <v>3677</v>
      </c>
      <c r="I34" s="87">
        <f t="shared" si="10"/>
        <v>929</v>
      </c>
      <c r="J34" s="87">
        <f t="shared" si="10"/>
        <v>3699</v>
      </c>
      <c r="K34" s="87">
        <f t="shared" si="10"/>
        <v>735</v>
      </c>
      <c r="L34" s="87">
        <f t="shared" si="10"/>
        <v>513</v>
      </c>
      <c r="M34" s="87">
        <f t="shared" si="10"/>
        <v>532</v>
      </c>
      <c r="N34" s="87">
        <f t="shared" si="10"/>
        <v>2591</v>
      </c>
      <c r="O34" s="87">
        <f t="shared" si="10"/>
        <v>2019</v>
      </c>
      <c r="P34" s="87">
        <f t="shared" si="10"/>
        <v>27406</v>
      </c>
    </row>
    <row r="35" spans="1:17" ht="14.25" customHeight="1">
      <c r="A35" s="64"/>
      <c r="B35" s="69" t="s">
        <v>382</v>
      </c>
      <c r="C35" s="6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</row>
    <row r="36" spans="1:17" ht="5.25" customHeight="1">
      <c r="A36" s="66"/>
      <c r="B36" s="78"/>
      <c r="C36" s="81"/>
      <c r="D36" s="95"/>
      <c r="E36" s="96"/>
      <c r="F36" s="96"/>
      <c r="G36" s="95"/>
      <c r="H36" s="96"/>
      <c r="I36" s="96"/>
      <c r="J36" s="95"/>
      <c r="K36" s="96"/>
      <c r="L36" s="96"/>
      <c r="M36" s="96"/>
      <c r="N36" s="96"/>
      <c r="O36" s="96"/>
      <c r="P36" s="96"/>
    </row>
    <row r="37" spans="1:17" ht="18.75">
      <c r="A37" s="64"/>
      <c r="B37" s="69" t="s">
        <v>383</v>
      </c>
      <c r="C37" s="6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</row>
    <row r="38" spans="1:17" ht="15.75">
      <c r="A38" s="111" t="s">
        <v>384</v>
      </c>
      <c r="B38" s="111"/>
      <c r="C38" s="111"/>
      <c r="D38" s="112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</row>
    <row r="39" spans="1:17" ht="16.5">
      <c r="A39" s="66"/>
      <c r="B39" s="66"/>
      <c r="C39" s="82" t="s">
        <v>436</v>
      </c>
      <c r="D39" s="96" t="s">
        <v>459</v>
      </c>
      <c r="E39" s="99"/>
      <c r="F39" s="98"/>
      <c r="G39" s="96"/>
      <c r="H39" s="99"/>
      <c r="I39" s="98"/>
      <c r="J39" s="96"/>
      <c r="K39" s="99"/>
      <c r="L39" s="98"/>
      <c r="M39" s="99"/>
      <c r="N39" s="98"/>
      <c r="O39" s="99"/>
      <c r="P39" s="98">
        <f>SUM(D39:O39)</f>
        <v>0</v>
      </c>
    </row>
    <row r="40" spans="1:17" ht="16.5">
      <c r="A40" s="66"/>
      <c r="B40" s="66"/>
      <c r="C40" s="82" t="s">
        <v>37</v>
      </c>
      <c r="D40" s="96"/>
      <c r="E40" s="99"/>
      <c r="F40" s="98"/>
      <c r="G40" s="96"/>
      <c r="H40" s="99"/>
      <c r="I40" s="98"/>
      <c r="J40" s="96"/>
      <c r="K40" s="99"/>
      <c r="L40" s="98"/>
      <c r="M40" s="99"/>
      <c r="N40" s="98"/>
      <c r="O40" s="99"/>
      <c r="P40" s="98">
        <f t="shared" ref="P40:P42" si="11">SUM(D40:O40)</f>
        <v>0</v>
      </c>
    </row>
    <row r="41" spans="1:17" ht="16.5">
      <c r="A41" s="66"/>
      <c r="B41" s="66"/>
      <c r="C41" s="82" t="s">
        <v>439</v>
      </c>
      <c r="D41" s="96"/>
      <c r="E41" s="99"/>
      <c r="F41" s="98"/>
      <c r="G41" s="96"/>
      <c r="H41" s="99"/>
      <c r="I41" s="98"/>
      <c r="J41" s="96"/>
      <c r="K41" s="99"/>
      <c r="L41" s="98"/>
      <c r="M41" s="99"/>
      <c r="N41" s="98"/>
      <c r="O41" s="99"/>
      <c r="P41" s="98">
        <f t="shared" si="11"/>
        <v>0</v>
      </c>
    </row>
    <row r="42" spans="1:17" ht="16.5">
      <c r="A42" s="66"/>
      <c r="B42" s="66"/>
      <c r="C42" s="82" t="s">
        <v>269</v>
      </c>
      <c r="D42" s="96"/>
      <c r="E42" s="99"/>
      <c r="F42" s="98"/>
      <c r="G42" s="96"/>
      <c r="H42" s="99"/>
      <c r="I42" s="98"/>
      <c r="J42" s="96"/>
      <c r="K42" s="99"/>
      <c r="L42" s="98"/>
      <c r="M42" s="99"/>
      <c r="N42" s="98"/>
      <c r="O42" s="99"/>
      <c r="P42" s="98">
        <f t="shared" si="11"/>
        <v>0</v>
      </c>
    </row>
    <row r="43" spans="1:17" ht="18.75">
      <c r="A43" s="64"/>
      <c r="B43" s="69" t="s">
        <v>385</v>
      </c>
      <c r="C43" s="65"/>
      <c r="D43" s="88">
        <v>0</v>
      </c>
      <c r="E43" s="88">
        <f t="shared" ref="E43:O43" si="12">E39+E40+E41+E42</f>
        <v>0</v>
      </c>
      <c r="F43" s="88">
        <f t="shared" si="12"/>
        <v>0</v>
      </c>
      <c r="G43" s="88">
        <f t="shared" si="12"/>
        <v>0</v>
      </c>
      <c r="H43" s="88">
        <f t="shared" si="12"/>
        <v>0</v>
      </c>
      <c r="I43" s="88">
        <f t="shared" si="12"/>
        <v>0</v>
      </c>
      <c r="J43" s="88">
        <f t="shared" si="12"/>
        <v>0</v>
      </c>
      <c r="K43" s="88">
        <f t="shared" si="12"/>
        <v>0</v>
      </c>
      <c r="L43" s="88">
        <f t="shared" si="12"/>
        <v>0</v>
      </c>
      <c r="M43" s="88">
        <f t="shared" si="12"/>
        <v>0</v>
      </c>
      <c r="N43" s="88">
        <f t="shared" si="12"/>
        <v>0</v>
      </c>
      <c r="O43" s="88">
        <f t="shared" si="12"/>
        <v>0</v>
      </c>
      <c r="P43" s="88">
        <f>SUM(D43:O43)</f>
        <v>0</v>
      </c>
    </row>
    <row r="44" spans="1:17" ht="4.5" customHeight="1">
      <c r="A44" s="66"/>
      <c r="B44" s="66"/>
      <c r="C44" s="66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</row>
    <row r="45" spans="1:17" ht="18.75">
      <c r="A45" s="68" t="s">
        <v>388</v>
      </c>
      <c r="B45" s="65"/>
      <c r="C45" s="65"/>
      <c r="D45" s="85">
        <f>D34+D26</f>
        <v>16967</v>
      </c>
      <c r="E45" s="85">
        <f t="shared" ref="E45:O45" si="13">E12+E43</f>
        <v>17093</v>
      </c>
      <c r="F45" s="85">
        <f t="shared" si="13"/>
        <v>17048</v>
      </c>
      <c r="G45" s="85">
        <f t="shared" si="13"/>
        <v>15762</v>
      </c>
      <c r="H45" s="85">
        <f t="shared" si="13"/>
        <v>16345</v>
      </c>
      <c r="I45" s="85">
        <f t="shared" si="13"/>
        <v>13029</v>
      </c>
      <c r="J45" s="85">
        <f t="shared" si="13"/>
        <v>16002</v>
      </c>
      <c r="K45" s="85">
        <f t="shared" si="13"/>
        <v>16455</v>
      </c>
      <c r="L45" s="85">
        <f t="shared" si="13"/>
        <v>12461</v>
      </c>
      <c r="M45" s="85">
        <f t="shared" si="13"/>
        <v>14415</v>
      </c>
      <c r="N45" s="85">
        <f t="shared" si="13"/>
        <v>24757</v>
      </c>
      <c r="O45" s="85">
        <f t="shared" si="13"/>
        <v>23172</v>
      </c>
      <c r="P45" s="113">
        <f>SUM(D45:O45)</f>
        <v>203506</v>
      </c>
      <c r="Q45" s="135"/>
    </row>
    <row r="46" spans="1:17" hidden="1"/>
    <row r="47" spans="1:17" hidden="1">
      <c r="C47" s="61" t="s">
        <v>389</v>
      </c>
      <c r="D47" s="89">
        <v>0</v>
      </c>
      <c r="E47" s="89" t="e">
        <f>D48</f>
        <v>#REF!</v>
      </c>
      <c r="F47" s="89" t="e">
        <f>E47</f>
        <v>#REF!</v>
      </c>
    </row>
    <row r="48" spans="1:17" hidden="1">
      <c r="C48" s="61" t="s">
        <v>390</v>
      </c>
      <c r="D48" s="89" t="e">
        <f>D47+D6-#REF!</f>
        <v>#REF!</v>
      </c>
      <c r="E48" s="89" t="e">
        <f>E47+E6-#REF!</f>
        <v>#REF!</v>
      </c>
      <c r="F48" s="89" t="e">
        <f>E48</f>
        <v>#REF!</v>
      </c>
    </row>
    <row r="49" spans="5:6" hidden="1"/>
    <row r="50" spans="5:6" hidden="1"/>
    <row r="51" spans="5:6" hidden="1">
      <c r="E51" s="61" t="s">
        <v>386</v>
      </c>
      <c r="F51" s="89">
        <f>P26</f>
        <v>176100</v>
      </c>
    </row>
    <row r="52" spans="5:6" hidden="1">
      <c r="E52" s="61" t="s">
        <v>387</v>
      </c>
      <c r="F52" s="89">
        <f>P34+P43</f>
        <v>27406</v>
      </c>
    </row>
    <row r="53" spans="5:6" hidden="1"/>
  </sheetData>
  <mergeCells count="1">
    <mergeCell ref="A4:B4"/>
  </mergeCells>
  <pageMargins left="0.7" right="0.7" top="0.75" bottom="0.75" header="0.3" footer="0.3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T65"/>
  <sheetViews>
    <sheetView topLeftCell="B52" zoomScale="90" zoomScaleNormal="90" workbookViewId="0">
      <selection activeCell="T21" sqref="T21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7" width="10.7109375" style="1" customWidth="1"/>
    <col min="18" max="18" width="10.85546875" style="1" customWidth="1"/>
    <col min="19" max="19" width="12.42578125" style="1" customWidth="1"/>
    <col min="20" max="20" width="11.42578125" style="1" customWidth="1"/>
    <col min="21" max="16384" width="9.140625" style="1"/>
  </cols>
  <sheetData>
    <row r="1" spans="1:20" ht="35.1" customHeight="1">
      <c r="A1" s="216" t="s">
        <v>240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79</v>
      </c>
      <c r="B3" s="208"/>
      <c r="C3" s="208"/>
      <c r="D3" s="208" t="s">
        <v>118</v>
      </c>
      <c r="E3" s="208"/>
      <c r="F3" s="208" t="s">
        <v>118</v>
      </c>
      <c r="G3" s="208"/>
      <c r="H3" s="17">
        <v>1350</v>
      </c>
      <c r="I3" s="207" t="s">
        <v>119</v>
      </c>
      <c r="J3" s="207"/>
      <c r="K3" s="207" t="s">
        <v>120</v>
      </c>
      <c r="L3" s="207"/>
      <c r="M3" s="213" t="s">
        <v>121</v>
      </c>
      <c r="N3" s="213"/>
      <c r="O3" s="208" t="s">
        <v>118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/>
      <c r="G4" s="208"/>
      <c r="H4" s="17"/>
      <c r="I4" s="207"/>
      <c r="J4" s="207"/>
      <c r="K4" s="207"/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/>
      <c r="G5" s="208"/>
      <c r="H5" s="17"/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/>
      <c r="G6" s="208"/>
      <c r="H6" s="17"/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/>
      <c r="G7" s="208"/>
      <c r="H7" s="17"/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16.5">
      <c r="A8" s="208"/>
      <c r="B8" s="208"/>
      <c r="C8" s="208"/>
      <c r="D8" s="208"/>
      <c r="E8" s="208"/>
      <c r="F8" s="208"/>
      <c r="G8" s="208"/>
      <c r="H8" s="17"/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91" t="s">
        <v>2</v>
      </c>
      <c r="C9" s="191"/>
      <c r="D9" s="191"/>
      <c r="E9" s="191"/>
      <c r="F9" s="191"/>
      <c r="G9" s="191"/>
      <c r="H9" s="191"/>
      <c r="I9" s="191" t="s">
        <v>1</v>
      </c>
      <c r="J9" s="191" t="s">
        <v>3</v>
      </c>
      <c r="K9" s="191"/>
      <c r="L9" s="191"/>
      <c r="M9" s="191"/>
      <c r="N9" s="191"/>
      <c r="O9" s="191"/>
      <c r="P9" s="191"/>
      <c r="Q9" s="191"/>
      <c r="R9" s="191" t="s">
        <v>243</v>
      </c>
      <c r="S9" s="191" t="s">
        <v>244</v>
      </c>
      <c r="T9" s="191" t="s">
        <v>242</v>
      </c>
    </row>
    <row r="10" spans="1:20" ht="69" customHeight="1">
      <c r="A10" s="209"/>
      <c r="B10" s="191"/>
      <c r="C10" s="191"/>
      <c r="D10" s="191"/>
      <c r="E10" s="191"/>
      <c r="F10" s="191"/>
      <c r="G10" s="191"/>
      <c r="H10" s="191"/>
      <c r="I10" s="191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1"/>
      <c r="S10" s="191"/>
      <c r="T10" s="191"/>
    </row>
    <row r="11" spans="1:20" ht="16.5" customHeight="1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>
        <f>T12+T15</f>
        <v>55</v>
      </c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4" t="s">
        <v>267</v>
      </c>
      <c r="J12" s="4">
        <v>48</v>
      </c>
      <c r="K12" s="4">
        <v>45</v>
      </c>
      <c r="L12" s="4">
        <v>48</v>
      </c>
      <c r="M12" s="4">
        <v>36</v>
      </c>
      <c r="N12" s="4">
        <v>20</v>
      </c>
      <c r="O12" s="4">
        <v>2</v>
      </c>
      <c r="P12" s="4">
        <v>2</v>
      </c>
      <c r="Q12" s="4">
        <f>SUM(J12:P12)</f>
        <v>201</v>
      </c>
      <c r="R12" s="4"/>
      <c r="S12" s="4">
        <f>Q12</f>
        <v>201</v>
      </c>
      <c r="T12" s="4">
        <v>45</v>
      </c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>
        <f t="shared" ref="S13:S16" si="0">Q13</f>
        <v>0</v>
      </c>
      <c r="T13" s="4"/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4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>
        <f t="shared" si="0"/>
        <v>0</v>
      </c>
      <c r="T14" s="4"/>
    </row>
    <row r="15" spans="1:20" ht="16.5">
      <c r="A15" s="11">
        <v>5</v>
      </c>
      <c r="B15" s="203" t="s">
        <v>95</v>
      </c>
      <c r="C15" s="203"/>
      <c r="D15" s="203"/>
      <c r="E15" s="203"/>
      <c r="F15" s="203"/>
      <c r="G15" s="203"/>
      <c r="H15" s="203"/>
      <c r="I15" s="24" t="s">
        <v>267</v>
      </c>
      <c r="J15" s="4"/>
      <c r="K15" s="4">
        <v>10</v>
      </c>
      <c r="L15" s="4"/>
      <c r="M15" s="4">
        <v>10</v>
      </c>
      <c r="N15" s="4"/>
      <c r="O15" s="4">
        <v>10</v>
      </c>
      <c r="P15" s="4"/>
      <c r="Q15" s="4">
        <v>30</v>
      </c>
      <c r="R15" s="4"/>
      <c r="S15" s="4">
        <f t="shared" si="0"/>
        <v>30</v>
      </c>
      <c r="T15" s="4">
        <v>10</v>
      </c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4" t="s">
        <v>267</v>
      </c>
      <c r="J16" s="4">
        <v>5</v>
      </c>
      <c r="K16" s="4">
        <v>5</v>
      </c>
      <c r="L16" s="4">
        <v>5</v>
      </c>
      <c r="M16" s="4">
        <v>5</v>
      </c>
      <c r="N16" s="4">
        <v>5</v>
      </c>
      <c r="O16" s="4">
        <v>5</v>
      </c>
      <c r="P16" s="4">
        <v>5</v>
      </c>
      <c r="Q16" s="4">
        <v>35</v>
      </c>
      <c r="R16" s="4"/>
      <c r="S16" s="4">
        <f t="shared" si="0"/>
        <v>35</v>
      </c>
      <c r="T16" s="4"/>
    </row>
    <row r="17" spans="1:20" ht="16.5" customHeight="1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>
        <f>T18+T19</f>
        <v>20</v>
      </c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4" t="s">
        <v>267</v>
      </c>
      <c r="J18" s="4">
        <v>15</v>
      </c>
      <c r="K18" s="4">
        <v>15</v>
      </c>
      <c r="L18" s="4">
        <v>15</v>
      </c>
      <c r="M18" s="4">
        <v>15</v>
      </c>
      <c r="N18" s="4">
        <v>15</v>
      </c>
      <c r="O18" s="4">
        <v>15</v>
      </c>
      <c r="P18" s="4">
        <v>15</v>
      </c>
      <c r="Q18" s="4">
        <v>105</v>
      </c>
      <c r="R18" s="4"/>
      <c r="S18" s="4">
        <f>Q18</f>
        <v>105</v>
      </c>
      <c r="T18" s="4">
        <f>S18/7</f>
        <v>15</v>
      </c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4" t="s">
        <v>267</v>
      </c>
      <c r="J19" s="4">
        <v>5</v>
      </c>
      <c r="K19" s="4">
        <v>5</v>
      </c>
      <c r="L19" s="4">
        <v>5</v>
      </c>
      <c r="M19" s="4">
        <v>5</v>
      </c>
      <c r="N19" s="4">
        <v>5</v>
      </c>
      <c r="O19" s="4">
        <v>5</v>
      </c>
      <c r="P19" s="4">
        <v>5</v>
      </c>
      <c r="Q19" s="4">
        <f>SUM(J19:P19)</f>
        <v>35</v>
      </c>
      <c r="R19" s="4"/>
      <c r="S19" s="4">
        <f t="shared" ref="S19:S20" si="1">Q19</f>
        <v>35</v>
      </c>
      <c r="T19" s="4">
        <f>S19/7</f>
        <v>5</v>
      </c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>
        <f t="shared" si="1"/>
        <v>0</v>
      </c>
      <c r="T20" s="4">
        <f t="shared" ref="T20:T59" si="2">S20/7</f>
        <v>0</v>
      </c>
    </row>
    <row r="21" spans="1:20" ht="16.5" customHeight="1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15" t="s">
        <v>4</v>
      </c>
      <c r="J22" s="4">
        <v>1</v>
      </c>
      <c r="K22" s="4"/>
      <c r="L22" s="4"/>
      <c r="M22" s="4"/>
      <c r="N22" s="4"/>
      <c r="O22" s="4"/>
      <c r="P22" s="4"/>
      <c r="Q22" s="4">
        <v>1</v>
      </c>
      <c r="R22" s="8">
        <v>7</v>
      </c>
      <c r="S22" s="4">
        <f>Q22*R22</f>
        <v>7</v>
      </c>
      <c r="T22" s="4">
        <f t="shared" si="2"/>
        <v>1</v>
      </c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3">Q23*R23</f>
        <v>5</v>
      </c>
      <c r="T23" s="57">
        <f t="shared" si="2"/>
        <v>0.7142857142857143</v>
      </c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15" t="s">
        <v>4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  <c r="P24" s="4">
        <v>1</v>
      </c>
      <c r="Q24" s="4">
        <v>7</v>
      </c>
      <c r="R24" s="8">
        <v>0.6</v>
      </c>
      <c r="S24" s="4">
        <f t="shared" si="3"/>
        <v>4.2</v>
      </c>
      <c r="T24" s="4">
        <f t="shared" si="2"/>
        <v>0.6</v>
      </c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15" t="s">
        <v>4</v>
      </c>
      <c r="J25" s="4"/>
      <c r="K25" s="4"/>
      <c r="L25" s="4"/>
      <c r="M25" s="4"/>
      <c r="N25" s="4"/>
      <c r="O25" s="4"/>
      <c r="P25" s="4"/>
      <c r="Q25" s="4"/>
      <c r="R25" s="8">
        <v>8</v>
      </c>
      <c r="S25" s="4">
        <f t="shared" si="3"/>
        <v>0</v>
      </c>
      <c r="T25" s="4">
        <f t="shared" si="2"/>
        <v>0</v>
      </c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15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>
        <f t="shared" si="3"/>
        <v>0</v>
      </c>
      <c r="T26" s="4">
        <f t="shared" si="2"/>
        <v>0</v>
      </c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3"/>
        <v>0</v>
      </c>
      <c r="T27" s="4">
        <f t="shared" si="2"/>
        <v>0</v>
      </c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3"/>
        <v>0</v>
      </c>
      <c r="T28" s="4">
        <f t="shared" si="2"/>
        <v>0</v>
      </c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15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3"/>
        <v>0</v>
      </c>
      <c r="T29" s="4">
        <f t="shared" si="2"/>
        <v>0</v>
      </c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3"/>
        <v>0</v>
      </c>
      <c r="T30" s="4">
        <f t="shared" si="2"/>
        <v>0</v>
      </c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15" t="s">
        <v>4</v>
      </c>
      <c r="J31" s="4"/>
      <c r="K31" s="4"/>
      <c r="L31" s="4"/>
      <c r="M31" s="4"/>
      <c r="N31" s="4"/>
      <c r="O31" s="4"/>
      <c r="P31" s="4"/>
      <c r="Q31" s="4"/>
      <c r="R31" s="8">
        <v>1</v>
      </c>
      <c r="S31" s="4">
        <f t="shared" si="3"/>
        <v>0</v>
      </c>
      <c r="T31" s="4">
        <f t="shared" si="2"/>
        <v>0</v>
      </c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3"/>
        <v>0</v>
      </c>
      <c r="T32" s="4">
        <f t="shared" si="2"/>
        <v>0</v>
      </c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3"/>
        <v>0</v>
      </c>
      <c r="T33" s="4">
        <f t="shared" si="2"/>
        <v>0</v>
      </c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3"/>
        <v>0</v>
      </c>
      <c r="T34" s="4">
        <f t="shared" si="2"/>
        <v>0</v>
      </c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>
        <f t="shared" si="3"/>
        <v>0</v>
      </c>
      <c r="T35" s="4">
        <f t="shared" si="2"/>
        <v>0</v>
      </c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3"/>
        <v>0</v>
      </c>
      <c r="T36" s="4">
        <f t="shared" si="2"/>
        <v>0</v>
      </c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3"/>
        <v>0</v>
      </c>
      <c r="T37" s="4">
        <f t="shared" si="2"/>
        <v>0</v>
      </c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3"/>
        <v>0</v>
      </c>
      <c r="T38" s="4">
        <f t="shared" si="2"/>
        <v>0</v>
      </c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>
        <f t="shared" si="3"/>
        <v>0</v>
      </c>
      <c r="T39" s="4">
        <f t="shared" si="2"/>
        <v>0</v>
      </c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3"/>
        <v>0</v>
      </c>
      <c r="T40" s="4">
        <f t="shared" si="2"/>
        <v>0</v>
      </c>
    </row>
    <row r="41" spans="1:20" ht="16.5" customHeight="1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4">
        <f t="shared" si="2"/>
        <v>0</v>
      </c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15" t="s">
        <v>4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7</v>
      </c>
      <c r="R42" s="8">
        <v>0.1</v>
      </c>
      <c r="S42" s="4">
        <f>Q42*R42</f>
        <v>0.70000000000000007</v>
      </c>
      <c r="T42" s="4">
        <f t="shared" si="2"/>
        <v>0.1</v>
      </c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15" t="s">
        <v>4</v>
      </c>
      <c r="J43" s="4">
        <v>1</v>
      </c>
      <c r="K43" s="4"/>
      <c r="L43" s="4"/>
      <c r="M43" s="4"/>
      <c r="N43" s="4">
        <v>1</v>
      </c>
      <c r="O43" s="4"/>
      <c r="P43" s="4"/>
      <c r="Q43" s="4">
        <v>2</v>
      </c>
      <c r="R43" s="8">
        <v>1.9</v>
      </c>
      <c r="S43" s="4">
        <f t="shared" ref="S43:S59" si="4">Q43*R43</f>
        <v>3.8</v>
      </c>
      <c r="T43" s="4">
        <f t="shared" si="2"/>
        <v>0.54285714285714282</v>
      </c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4"/>
        <v>6</v>
      </c>
      <c r="T44" s="4">
        <f t="shared" si="2"/>
        <v>0.8571428571428571</v>
      </c>
    </row>
    <row r="45" spans="1:20" ht="16.5">
      <c r="A45" s="11">
        <v>35</v>
      </c>
      <c r="B45" s="203" t="s">
        <v>64</v>
      </c>
      <c r="C45" s="203"/>
      <c r="D45" s="203"/>
      <c r="E45" s="203"/>
      <c r="F45" s="203"/>
      <c r="G45" s="203"/>
      <c r="H45" s="203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4"/>
        <v>0</v>
      </c>
      <c r="T45" s="4">
        <f t="shared" si="2"/>
        <v>0</v>
      </c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15" t="s">
        <v>4</v>
      </c>
      <c r="J46" s="4">
        <v>1</v>
      </c>
      <c r="K46" s="4"/>
      <c r="L46" s="4"/>
      <c r="M46" s="4"/>
      <c r="N46" s="4">
        <v>1</v>
      </c>
      <c r="O46" s="4"/>
      <c r="P46" s="4"/>
      <c r="Q46" s="4">
        <v>2</v>
      </c>
      <c r="R46" s="8">
        <v>2</v>
      </c>
      <c r="S46" s="4">
        <f t="shared" si="4"/>
        <v>4</v>
      </c>
      <c r="T46" s="4">
        <f t="shared" si="2"/>
        <v>0.5714285714285714</v>
      </c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15" t="s">
        <v>4</v>
      </c>
      <c r="J47" s="4">
        <v>1</v>
      </c>
      <c r="K47" s="4"/>
      <c r="L47" s="4"/>
      <c r="M47" s="4"/>
      <c r="N47" s="4"/>
      <c r="O47" s="4"/>
      <c r="P47" s="4"/>
      <c r="Q47" s="4">
        <v>1</v>
      </c>
      <c r="R47" s="8">
        <v>0.8</v>
      </c>
      <c r="S47" s="4">
        <f t="shared" si="4"/>
        <v>0.8</v>
      </c>
      <c r="T47" s="4">
        <f t="shared" si="2"/>
        <v>0.1142857142857143</v>
      </c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15" t="s">
        <v>4</v>
      </c>
      <c r="J48" s="4">
        <v>1</v>
      </c>
      <c r="K48" s="4"/>
      <c r="L48" s="4"/>
      <c r="M48" s="4"/>
      <c r="N48" s="4"/>
      <c r="O48" s="4"/>
      <c r="P48" s="4"/>
      <c r="Q48" s="4">
        <v>1</v>
      </c>
      <c r="R48" s="8">
        <v>0.15</v>
      </c>
      <c r="S48" s="4">
        <f t="shared" si="4"/>
        <v>0.15</v>
      </c>
      <c r="T48" s="4">
        <f t="shared" si="2"/>
        <v>2.1428571428571429E-2</v>
      </c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15" t="s">
        <v>4</v>
      </c>
      <c r="J49" s="4">
        <v>1</v>
      </c>
      <c r="K49" s="4"/>
      <c r="L49" s="4"/>
      <c r="M49" s="4"/>
      <c r="N49" s="4"/>
      <c r="O49" s="4"/>
      <c r="P49" s="4"/>
      <c r="Q49" s="4">
        <v>1</v>
      </c>
      <c r="R49" s="8">
        <v>0.3</v>
      </c>
      <c r="S49" s="4">
        <f t="shared" si="4"/>
        <v>0.3</v>
      </c>
      <c r="T49" s="4">
        <f t="shared" si="2"/>
        <v>4.2857142857142858E-2</v>
      </c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15" t="s">
        <v>4</v>
      </c>
      <c r="J50" s="4"/>
      <c r="K50" s="4"/>
      <c r="L50" s="4"/>
      <c r="M50" s="4"/>
      <c r="N50" s="4"/>
      <c r="O50" s="4"/>
      <c r="P50" s="4"/>
      <c r="Q50" s="4"/>
      <c r="R50" s="8">
        <v>1.5</v>
      </c>
      <c r="S50" s="4">
        <f t="shared" si="4"/>
        <v>0</v>
      </c>
      <c r="T50" s="4">
        <f t="shared" si="2"/>
        <v>0</v>
      </c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15" t="s">
        <v>4</v>
      </c>
      <c r="J51" s="4">
        <v>500</v>
      </c>
      <c r="K51" s="4"/>
      <c r="L51" s="4"/>
      <c r="M51" s="4"/>
      <c r="N51" s="4"/>
      <c r="O51" s="4">
        <v>500</v>
      </c>
      <c r="P51" s="4"/>
      <c r="Q51" s="4">
        <v>1000</v>
      </c>
      <c r="R51" s="8">
        <f>5.8/500</f>
        <v>1.1599999999999999E-2</v>
      </c>
      <c r="S51" s="4">
        <f t="shared" si="4"/>
        <v>11.6</v>
      </c>
      <c r="T51" s="4">
        <f t="shared" si="2"/>
        <v>1.657142857142857</v>
      </c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4"/>
        <v>0</v>
      </c>
      <c r="T52" s="4">
        <f t="shared" si="2"/>
        <v>0</v>
      </c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15" t="s">
        <v>4</v>
      </c>
      <c r="J53" s="4"/>
      <c r="K53" s="4"/>
      <c r="L53" s="4"/>
      <c r="M53" s="4"/>
      <c r="N53" s="4"/>
      <c r="O53" s="4"/>
      <c r="P53" s="4"/>
      <c r="Q53" s="4"/>
      <c r="R53" s="8">
        <v>0.1</v>
      </c>
      <c r="S53" s="4">
        <f t="shared" si="4"/>
        <v>0</v>
      </c>
      <c r="T53" s="4">
        <f t="shared" si="2"/>
        <v>0</v>
      </c>
    </row>
    <row r="54" spans="1:20" ht="16.5">
      <c r="A54" s="11">
        <v>44</v>
      </c>
      <c r="B54" s="203" t="s">
        <v>122</v>
      </c>
      <c r="C54" s="203"/>
      <c r="D54" s="203"/>
      <c r="E54" s="203"/>
      <c r="F54" s="203"/>
      <c r="G54" s="203"/>
      <c r="H54" s="203"/>
      <c r="I54" s="15" t="s">
        <v>4</v>
      </c>
      <c r="J54" s="4"/>
      <c r="K54" s="4"/>
      <c r="L54" s="4"/>
      <c r="M54" s="4"/>
      <c r="N54" s="4"/>
      <c r="O54" s="4"/>
      <c r="P54" s="4"/>
      <c r="Q54" s="4"/>
      <c r="R54" s="9">
        <v>1</v>
      </c>
      <c r="S54" s="4">
        <f t="shared" si="4"/>
        <v>0</v>
      </c>
      <c r="T54" s="4">
        <f t="shared" si="2"/>
        <v>0</v>
      </c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15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>
        <f t="shared" si="4"/>
        <v>0</v>
      </c>
      <c r="T55" s="4">
        <f t="shared" si="2"/>
        <v>0</v>
      </c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4"/>
        <v>0</v>
      </c>
      <c r="T56" s="4">
        <f t="shared" si="2"/>
        <v>0</v>
      </c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4"/>
        <v>0</v>
      </c>
      <c r="T57" s="4">
        <f t="shared" si="2"/>
        <v>0</v>
      </c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4"/>
        <v>0</v>
      </c>
      <c r="T58" s="4">
        <f t="shared" si="2"/>
        <v>0</v>
      </c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4"/>
        <v>0</v>
      </c>
      <c r="T59" s="4">
        <f t="shared" si="2"/>
        <v>0</v>
      </c>
    </row>
    <row r="60" spans="1:20" ht="16.5">
      <c r="A60" s="11">
        <v>50</v>
      </c>
      <c r="B60" s="214" t="s">
        <v>271</v>
      </c>
      <c r="C60" s="214"/>
      <c r="D60" s="214"/>
      <c r="E60" s="214"/>
      <c r="F60" s="214"/>
      <c r="G60" s="214"/>
      <c r="H60" s="214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>
      <c r="A61" s="11">
        <v>51</v>
      </c>
      <c r="B61" s="203" t="s">
        <v>241</v>
      </c>
      <c r="C61" s="203"/>
      <c r="D61" s="203"/>
      <c r="E61" s="203"/>
      <c r="F61" s="203"/>
      <c r="G61" s="203"/>
      <c r="H61" s="203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>
      <c r="A62" s="11">
        <v>52</v>
      </c>
      <c r="B62" s="203" t="s">
        <v>266</v>
      </c>
      <c r="C62" s="203"/>
      <c r="D62" s="203"/>
      <c r="E62" s="203"/>
      <c r="F62" s="203"/>
      <c r="G62" s="203"/>
      <c r="H62" s="203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 t="shared" ref="T62:T63" si="5">S62</f>
        <v>500</v>
      </c>
    </row>
    <row r="63" spans="1:20" ht="16.5">
      <c r="A63" s="11">
        <v>53</v>
      </c>
      <c r="B63" s="203" t="s">
        <v>272</v>
      </c>
      <c r="C63" s="203"/>
      <c r="D63" s="203"/>
      <c r="E63" s="203"/>
      <c r="F63" s="203"/>
      <c r="G63" s="203"/>
      <c r="H63" s="203"/>
      <c r="I63" s="24" t="s">
        <v>267</v>
      </c>
      <c r="J63" s="4"/>
      <c r="K63" s="4"/>
      <c r="L63" s="4"/>
      <c r="M63" s="4"/>
      <c r="N63" s="4"/>
      <c r="O63" s="4"/>
      <c r="P63" s="4"/>
      <c r="Q63" s="4">
        <v>2</v>
      </c>
      <c r="R63" s="10">
        <v>130</v>
      </c>
      <c r="S63" s="4">
        <f>Q63*R63</f>
        <v>260</v>
      </c>
      <c r="T63" s="4">
        <f t="shared" si="5"/>
        <v>260</v>
      </c>
    </row>
    <row r="64" spans="1:20" ht="16.5">
      <c r="A64" s="11">
        <v>54</v>
      </c>
      <c r="B64" s="203" t="s">
        <v>270</v>
      </c>
      <c r="C64" s="203"/>
      <c r="D64" s="203"/>
      <c r="E64" s="203"/>
      <c r="F64" s="203"/>
      <c r="G64" s="203"/>
      <c r="H64" s="203"/>
      <c r="I64" s="24" t="s">
        <v>267</v>
      </c>
      <c r="J64" s="4"/>
      <c r="K64" s="4"/>
      <c r="L64" s="4"/>
      <c r="M64" s="4"/>
      <c r="N64" s="4"/>
      <c r="O64" s="4"/>
      <c r="P64" s="4"/>
      <c r="Q64" s="4">
        <v>1</v>
      </c>
      <c r="R64" s="10">
        <v>700</v>
      </c>
      <c r="S64" s="4">
        <f>Q64*R64</f>
        <v>700</v>
      </c>
      <c r="T64" s="4">
        <f>S64</f>
        <v>700</v>
      </c>
    </row>
    <row r="65" spans="1:20" ht="16.5">
      <c r="A65" s="11">
        <v>55</v>
      </c>
      <c r="B65" s="203"/>
      <c r="C65" s="203"/>
      <c r="D65" s="203"/>
      <c r="E65" s="203"/>
      <c r="F65" s="203"/>
      <c r="G65" s="203"/>
      <c r="H65" s="203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</sheetData>
  <mergeCells count="99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5:H45"/>
    <mergeCell ref="B46:H46"/>
    <mergeCell ref="B47:H47"/>
    <mergeCell ref="B48:H48"/>
    <mergeCell ref="B49:H49"/>
    <mergeCell ref="B23:H23"/>
    <mergeCell ref="B24:H24"/>
    <mergeCell ref="B25:H25"/>
    <mergeCell ref="B26:H26"/>
    <mergeCell ref="B44:H44"/>
    <mergeCell ref="B39:H39"/>
    <mergeCell ref="B40:H40"/>
    <mergeCell ref="B41:H41"/>
    <mergeCell ref="B42:H42"/>
    <mergeCell ref="B43:H43"/>
    <mergeCell ref="B21:H21"/>
    <mergeCell ref="B17:H17"/>
    <mergeCell ref="B18:H18"/>
    <mergeCell ref="B19:H19"/>
    <mergeCell ref="B22:H22"/>
    <mergeCell ref="I8:J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A1:T1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Q2:T2"/>
    <mergeCell ref="Q3:T8"/>
    <mergeCell ref="I3:J3"/>
    <mergeCell ref="K3:L3"/>
    <mergeCell ref="I5:J5"/>
    <mergeCell ref="K5:L5"/>
    <mergeCell ref="D6:E6"/>
    <mergeCell ref="B65:H65"/>
    <mergeCell ref="K8:L8"/>
    <mergeCell ref="A3:C8"/>
    <mergeCell ref="D3:E3"/>
    <mergeCell ref="F3:G3"/>
    <mergeCell ref="A9:A10"/>
    <mergeCell ref="B9:H10"/>
    <mergeCell ref="I9:I10"/>
    <mergeCell ref="J9:Q9"/>
    <mergeCell ref="B33:H33"/>
    <mergeCell ref="B34:H34"/>
    <mergeCell ref="B35:H35"/>
    <mergeCell ref="B36:H36"/>
    <mergeCell ref="K7:L7"/>
    <mergeCell ref="D8:E8"/>
    <mergeCell ref="F8:G8"/>
    <mergeCell ref="B60:H60"/>
    <mergeCell ref="B61:H61"/>
    <mergeCell ref="B62:H62"/>
    <mergeCell ref="B63:H63"/>
    <mergeCell ref="B64:H6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T88"/>
  <sheetViews>
    <sheetView topLeftCell="A34" zoomScale="90" zoomScaleNormal="90" workbookViewId="0">
      <selection activeCell="B64" sqref="B63:H64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5.7109375" style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140625" style="1" customWidth="1"/>
    <col min="20" max="20" width="11.7109375" style="1" customWidth="1"/>
    <col min="21" max="16384" width="9.140625" style="1"/>
  </cols>
  <sheetData>
    <row r="1" spans="1:20" ht="35.1" customHeight="1">
      <c r="A1" s="216" t="s">
        <v>240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123</v>
      </c>
      <c r="B3" s="208"/>
      <c r="C3" s="208"/>
      <c r="D3" s="208" t="s">
        <v>133</v>
      </c>
      <c r="E3" s="208"/>
      <c r="F3" s="208" t="s">
        <v>133</v>
      </c>
      <c r="G3" s="208"/>
      <c r="H3" s="17">
        <v>2800</v>
      </c>
      <c r="I3" s="207" t="s">
        <v>134</v>
      </c>
      <c r="J3" s="207"/>
      <c r="K3" s="207" t="s">
        <v>135</v>
      </c>
      <c r="L3" s="207"/>
      <c r="M3" s="213" t="s">
        <v>136</v>
      </c>
      <c r="N3" s="213"/>
      <c r="O3" s="208" t="s">
        <v>133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 t="s">
        <v>137</v>
      </c>
      <c r="G4" s="208"/>
      <c r="H4" s="17">
        <v>300</v>
      </c>
      <c r="I4" s="207" t="s">
        <v>138</v>
      </c>
      <c r="J4" s="207"/>
      <c r="K4" s="207" t="s">
        <v>139</v>
      </c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 t="s">
        <v>140</v>
      </c>
      <c r="G5" s="208"/>
      <c r="H5" s="17">
        <v>530</v>
      </c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/>
      <c r="G6" s="208"/>
      <c r="H6" s="17"/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/>
      <c r="G7" s="208"/>
      <c r="H7" s="17"/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36" customHeight="1">
      <c r="A8" s="208"/>
      <c r="B8" s="208"/>
      <c r="C8" s="208"/>
      <c r="D8" s="208"/>
      <c r="E8" s="208"/>
      <c r="F8" s="208"/>
      <c r="G8" s="208"/>
      <c r="H8" s="17"/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91" t="s">
        <v>2</v>
      </c>
      <c r="C9" s="191"/>
      <c r="D9" s="191"/>
      <c r="E9" s="191"/>
      <c r="F9" s="191"/>
      <c r="G9" s="191"/>
      <c r="H9" s="191"/>
      <c r="I9" s="191" t="s">
        <v>1</v>
      </c>
      <c r="J9" s="191" t="s">
        <v>3</v>
      </c>
      <c r="K9" s="191"/>
      <c r="L9" s="191"/>
      <c r="M9" s="191"/>
      <c r="N9" s="191"/>
      <c r="O9" s="191"/>
      <c r="P9" s="191"/>
      <c r="Q9" s="191"/>
      <c r="R9" s="191" t="s">
        <v>243</v>
      </c>
      <c r="S9" s="191" t="s">
        <v>244</v>
      </c>
      <c r="T9" s="191" t="s">
        <v>242</v>
      </c>
    </row>
    <row r="10" spans="1:20" ht="73.5" customHeight="1">
      <c r="A10" s="209"/>
      <c r="B10" s="191"/>
      <c r="C10" s="191"/>
      <c r="D10" s="191"/>
      <c r="E10" s="191"/>
      <c r="F10" s="191"/>
      <c r="G10" s="191"/>
      <c r="H10" s="191"/>
      <c r="I10" s="191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1"/>
      <c r="S10" s="191"/>
      <c r="T10" s="191"/>
    </row>
    <row r="11" spans="1:20" ht="16.5" customHeight="1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5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4" t="s">
        <v>267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4" t="s">
        <v>267</v>
      </c>
      <c r="J14" s="4"/>
      <c r="K14" s="4"/>
      <c r="L14" s="4"/>
      <c r="M14" s="4"/>
      <c r="N14" s="4"/>
      <c r="O14" s="4"/>
      <c r="P14" s="4"/>
      <c r="Q14" s="4">
        <v>350</v>
      </c>
      <c r="R14" s="4"/>
      <c r="S14" s="4">
        <f>Q14</f>
        <v>350</v>
      </c>
      <c r="T14" s="4">
        <f>S14/4</f>
        <v>87.5</v>
      </c>
    </row>
    <row r="15" spans="1:20" ht="16.5">
      <c r="A15" s="11">
        <v>5</v>
      </c>
      <c r="B15" s="203" t="s">
        <v>36</v>
      </c>
      <c r="C15" s="203"/>
      <c r="D15" s="203"/>
      <c r="E15" s="203"/>
      <c r="F15" s="203"/>
      <c r="G15" s="203"/>
      <c r="H15" s="203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4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4" t="s">
        <v>267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15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>
        <f>Q22*R22</f>
        <v>98</v>
      </c>
      <c r="T22" s="4">
        <f>S22/7</f>
        <v>14</v>
      </c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0">Q23*R23</f>
        <v>5</v>
      </c>
      <c r="T23" s="4">
        <f t="shared" ref="T23:T59" si="1">S23/7</f>
        <v>0.7142857142857143</v>
      </c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15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0"/>
        <v>8.4</v>
      </c>
      <c r="T24" s="4">
        <f t="shared" si="1"/>
        <v>1.2</v>
      </c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15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0"/>
        <v>8</v>
      </c>
      <c r="T25" s="4">
        <f t="shared" si="1"/>
        <v>1.1428571428571428</v>
      </c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15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v>6</v>
      </c>
      <c r="R26" s="8">
        <v>0.7</v>
      </c>
      <c r="S26" s="4">
        <f t="shared" si="0"/>
        <v>4.1999999999999993</v>
      </c>
      <c r="T26" s="4">
        <f t="shared" si="1"/>
        <v>0.59999999999999987</v>
      </c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0"/>
        <v>0</v>
      </c>
      <c r="T27" s="4">
        <f t="shared" si="1"/>
        <v>0</v>
      </c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0"/>
        <v>0</v>
      </c>
      <c r="T28" s="4">
        <f t="shared" si="1"/>
        <v>0</v>
      </c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15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0"/>
        <v>0</v>
      </c>
      <c r="T29" s="4">
        <f t="shared" si="1"/>
        <v>0</v>
      </c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0"/>
        <v>0</v>
      </c>
      <c r="T30" s="4">
        <f t="shared" si="1"/>
        <v>0</v>
      </c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15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0"/>
        <v>1</v>
      </c>
      <c r="T31" s="4">
        <f t="shared" si="1"/>
        <v>0.14285714285714285</v>
      </c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0"/>
        <v>0</v>
      </c>
      <c r="T32" s="4">
        <f t="shared" si="1"/>
        <v>0</v>
      </c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0"/>
        <v>0</v>
      </c>
      <c r="T33" s="4">
        <f t="shared" si="1"/>
        <v>0</v>
      </c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0"/>
        <v>0</v>
      </c>
      <c r="T34" s="4">
        <f t="shared" si="1"/>
        <v>0</v>
      </c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15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>
        <f t="shared" si="0"/>
        <v>40</v>
      </c>
      <c r="T35" s="4">
        <f t="shared" si="1"/>
        <v>5.7142857142857144</v>
      </c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15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>
        <f t="shared" si="0"/>
        <v>52.5</v>
      </c>
      <c r="T36" s="4">
        <f t="shared" si="1"/>
        <v>7.5</v>
      </c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0"/>
        <v>0</v>
      </c>
      <c r="T37" s="4">
        <f t="shared" si="1"/>
        <v>0</v>
      </c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15" t="s">
        <v>4</v>
      </c>
      <c r="J38" s="4">
        <v>2</v>
      </c>
      <c r="K38" s="4"/>
      <c r="L38" s="4"/>
      <c r="M38" s="4"/>
      <c r="N38" s="4"/>
      <c r="O38" s="4"/>
      <c r="P38" s="4"/>
      <c r="Q38" s="4">
        <v>2</v>
      </c>
      <c r="R38" s="8">
        <v>2.5</v>
      </c>
      <c r="S38" s="4">
        <f t="shared" si="0"/>
        <v>5</v>
      </c>
      <c r="T38" s="4">
        <f t="shared" si="1"/>
        <v>0.7142857142857143</v>
      </c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15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>
        <f t="shared" si="0"/>
        <v>70</v>
      </c>
      <c r="T39" s="4">
        <f t="shared" si="1"/>
        <v>10</v>
      </c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0"/>
        <v>0</v>
      </c>
      <c r="T40" s="4">
        <f t="shared" si="1"/>
        <v>0</v>
      </c>
    </row>
    <row r="41" spans="1:20" ht="16.5" customHeight="1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4">
        <f t="shared" si="1"/>
        <v>0</v>
      </c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15" t="s">
        <v>4</v>
      </c>
      <c r="J42" s="4"/>
      <c r="K42" s="4"/>
      <c r="L42" s="4"/>
      <c r="M42" s="4"/>
      <c r="N42" s="4"/>
      <c r="O42" s="4"/>
      <c r="P42" s="4"/>
      <c r="Q42" s="4"/>
      <c r="R42" s="8">
        <v>0.1</v>
      </c>
      <c r="S42" s="4">
        <f>Q42*R42</f>
        <v>0</v>
      </c>
      <c r="T42" s="4">
        <f t="shared" si="1"/>
        <v>0</v>
      </c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15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>
        <f t="shared" ref="S43:S59" si="2">Q43*R43</f>
        <v>0</v>
      </c>
      <c r="T43" s="4">
        <f t="shared" si="1"/>
        <v>0</v>
      </c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2"/>
        <v>6</v>
      </c>
      <c r="T44" s="4">
        <f t="shared" si="1"/>
        <v>0.8571428571428571</v>
      </c>
    </row>
    <row r="45" spans="1:20" ht="16.5">
      <c r="A45" s="11">
        <v>35</v>
      </c>
      <c r="B45" s="203" t="s">
        <v>64</v>
      </c>
      <c r="C45" s="203"/>
      <c r="D45" s="203"/>
      <c r="E45" s="203"/>
      <c r="F45" s="203"/>
      <c r="G45" s="203"/>
      <c r="H45" s="203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2"/>
        <v>0</v>
      </c>
      <c r="T45" s="4">
        <f t="shared" si="1"/>
        <v>0</v>
      </c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15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>
        <f t="shared" si="2"/>
        <v>16</v>
      </c>
      <c r="T46" s="4">
        <f t="shared" si="1"/>
        <v>2.2857142857142856</v>
      </c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2"/>
        <v>0</v>
      </c>
      <c r="T47" s="4">
        <f t="shared" si="1"/>
        <v>0</v>
      </c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2"/>
        <v>0</v>
      </c>
      <c r="T48" s="4">
        <f t="shared" si="1"/>
        <v>0</v>
      </c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2"/>
        <v>0</v>
      </c>
      <c r="T49" s="4">
        <f t="shared" si="1"/>
        <v>0</v>
      </c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15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>
        <f t="shared" si="2"/>
        <v>4.5</v>
      </c>
      <c r="T50" s="4">
        <f t="shared" si="1"/>
        <v>0.6428571428571429</v>
      </c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15" t="s">
        <v>4</v>
      </c>
      <c r="J51" s="4">
        <v>500</v>
      </c>
      <c r="K51" s="4"/>
      <c r="L51" s="4">
        <v>500</v>
      </c>
      <c r="M51" s="4"/>
      <c r="N51" s="4">
        <v>500</v>
      </c>
      <c r="O51" s="4"/>
      <c r="P51" s="4">
        <v>500</v>
      </c>
      <c r="Q51" s="4">
        <f>SUM(J51:P51)</f>
        <v>2000</v>
      </c>
      <c r="R51" s="8">
        <f>5.8/500</f>
        <v>1.1599999999999999E-2</v>
      </c>
      <c r="S51" s="4">
        <f t="shared" si="2"/>
        <v>23.2</v>
      </c>
      <c r="T51" s="4">
        <f t="shared" si="1"/>
        <v>3.3142857142857141</v>
      </c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2"/>
        <v>0</v>
      </c>
      <c r="T52" s="4">
        <f t="shared" si="1"/>
        <v>0</v>
      </c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15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2"/>
        <v>14</v>
      </c>
      <c r="T53" s="4">
        <f t="shared" si="1"/>
        <v>2</v>
      </c>
    </row>
    <row r="54" spans="1:20" ht="16.5">
      <c r="A54" s="11">
        <v>44</v>
      </c>
      <c r="B54" s="203" t="s">
        <v>73</v>
      </c>
      <c r="C54" s="203"/>
      <c r="D54" s="203"/>
      <c r="E54" s="203"/>
      <c r="F54" s="203"/>
      <c r="G54" s="203"/>
      <c r="H54" s="203"/>
      <c r="I54" s="15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>
        <f t="shared" si="2"/>
        <v>6</v>
      </c>
      <c r="T54" s="4">
        <f t="shared" si="1"/>
        <v>0.8571428571428571</v>
      </c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15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>
        <f t="shared" si="2"/>
        <v>30</v>
      </c>
      <c r="T55" s="4">
        <f t="shared" si="1"/>
        <v>4.2857142857142856</v>
      </c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2"/>
        <v>0</v>
      </c>
      <c r="T56" s="4">
        <f t="shared" si="1"/>
        <v>0</v>
      </c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2"/>
        <v>0</v>
      </c>
      <c r="T57" s="4">
        <f t="shared" si="1"/>
        <v>0</v>
      </c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2"/>
        <v>0</v>
      </c>
      <c r="T58" s="4">
        <f t="shared" si="1"/>
        <v>0</v>
      </c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2"/>
        <v>0</v>
      </c>
      <c r="T59" s="4">
        <f t="shared" si="1"/>
        <v>0</v>
      </c>
    </row>
    <row r="60" spans="1:20" ht="16.5" customHeight="1">
      <c r="A60" s="11">
        <v>50</v>
      </c>
      <c r="B60" s="214" t="s">
        <v>271</v>
      </c>
      <c r="C60" s="214"/>
      <c r="D60" s="214"/>
      <c r="E60" s="214"/>
      <c r="F60" s="214"/>
      <c r="G60" s="214"/>
      <c r="H60" s="214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>
      <c r="A61" s="11">
        <v>51</v>
      </c>
      <c r="B61" s="203" t="s">
        <v>241</v>
      </c>
      <c r="C61" s="203"/>
      <c r="D61" s="203"/>
      <c r="E61" s="203"/>
      <c r="F61" s="203"/>
      <c r="G61" s="203"/>
      <c r="H61" s="203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>
      <c r="A62" s="11">
        <v>52</v>
      </c>
      <c r="B62" s="203" t="s">
        <v>266</v>
      </c>
      <c r="C62" s="203"/>
      <c r="D62" s="203"/>
      <c r="E62" s="203"/>
      <c r="F62" s="203"/>
      <c r="G62" s="203"/>
      <c r="H62" s="203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 t="shared" ref="T62:T63" si="3">S62</f>
        <v>500</v>
      </c>
    </row>
    <row r="63" spans="1:20" ht="16.5">
      <c r="A63" s="11">
        <v>53</v>
      </c>
      <c r="B63" s="203" t="s">
        <v>274</v>
      </c>
      <c r="C63" s="203"/>
      <c r="D63" s="203"/>
      <c r="E63" s="203"/>
      <c r="F63" s="203"/>
      <c r="G63" s="203"/>
      <c r="H63" s="203"/>
      <c r="I63" s="24" t="s">
        <v>267</v>
      </c>
      <c r="J63" s="4"/>
      <c r="K63" s="4"/>
      <c r="L63" s="4"/>
      <c r="M63" s="4"/>
      <c r="N63" s="4"/>
      <c r="O63" s="4"/>
      <c r="P63" s="4"/>
      <c r="Q63" s="4">
        <v>2</v>
      </c>
      <c r="R63" s="10">
        <v>50</v>
      </c>
      <c r="S63" s="4">
        <f>Q63*R63</f>
        <v>100</v>
      </c>
      <c r="T63" s="4">
        <f t="shared" si="3"/>
        <v>100</v>
      </c>
    </row>
    <row r="64" spans="1:20" ht="16.5">
      <c r="A64" s="11">
        <v>54</v>
      </c>
      <c r="B64" s="203"/>
      <c r="C64" s="203"/>
      <c r="D64" s="203"/>
      <c r="E64" s="203"/>
      <c r="F64" s="203"/>
      <c r="G64" s="203"/>
      <c r="H64" s="203"/>
      <c r="I64" s="24" t="s">
        <v>267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6.5">
      <c r="A65" s="11">
        <v>55</v>
      </c>
      <c r="B65" s="203"/>
      <c r="C65" s="203"/>
      <c r="D65" s="203"/>
      <c r="E65" s="203"/>
      <c r="F65" s="203"/>
      <c r="G65" s="203"/>
      <c r="H65" s="203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6.5" customHeight="1">
      <c r="A66" s="11">
        <v>56</v>
      </c>
      <c r="B66" s="214" t="s">
        <v>245</v>
      </c>
      <c r="C66" s="214"/>
      <c r="D66" s="214"/>
      <c r="E66" s="214"/>
      <c r="F66" s="214"/>
      <c r="G66" s="214"/>
      <c r="H66" s="214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>
      <c r="A67" s="11">
        <v>57</v>
      </c>
      <c r="B67" s="203" t="s">
        <v>246</v>
      </c>
      <c r="C67" s="203"/>
      <c r="D67" s="203"/>
      <c r="E67" s="203"/>
      <c r="F67" s="203"/>
      <c r="G67" s="203"/>
      <c r="H67" s="203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>
      <c r="A68" s="11">
        <v>58</v>
      </c>
      <c r="B68" s="203" t="s">
        <v>247</v>
      </c>
      <c r="C68" s="203"/>
      <c r="D68" s="203"/>
      <c r="E68" s="203"/>
      <c r="F68" s="203"/>
      <c r="G68" s="203"/>
      <c r="H68" s="203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>
      <c r="A69" s="11">
        <v>59</v>
      </c>
      <c r="B69" s="203" t="s">
        <v>248</v>
      </c>
      <c r="C69" s="203"/>
      <c r="D69" s="203"/>
      <c r="E69" s="203"/>
      <c r="F69" s="203"/>
      <c r="G69" s="203"/>
      <c r="H69" s="203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>
      <c r="A70" s="11">
        <v>60</v>
      </c>
      <c r="B70" s="203" t="s">
        <v>249</v>
      </c>
      <c r="C70" s="203"/>
      <c r="D70" s="203"/>
      <c r="E70" s="203"/>
      <c r="F70" s="203"/>
      <c r="G70" s="203"/>
      <c r="H70" s="203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>
      <c r="A71" s="11">
        <v>61</v>
      </c>
      <c r="B71" s="203" t="s">
        <v>250</v>
      </c>
      <c r="C71" s="203"/>
      <c r="D71" s="203"/>
      <c r="E71" s="203"/>
      <c r="F71" s="203"/>
      <c r="G71" s="203"/>
      <c r="H71" s="203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>
      <c r="A72" s="11">
        <v>62</v>
      </c>
      <c r="B72" s="203" t="s">
        <v>251</v>
      </c>
      <c r="C72" s="203"/>
      <c r="D72" s="203"/>
      <c r="E72" s="203"/>
      <c r="F72" s="203"/>
      <c r="G72" s="203"/>
      <c r="H72" s="203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>
      <c r="A73" s="11">
        <v>63</v>
      </c>
      <c r="B73" s="203" t="s">
        <v>252</v>
      </c>
      <c r="C73" s="203"/>
      <c r="D73" s="203"/>
      <c r="E73" s="203"/>
      <c r="F73" s="203"/>
      <c r="G73" s="203"/>
      <c r="H73" s="203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>
      <c r="A74" s="11">
        <v>64</v>
      </c>
      <c r="B74" s="203" t="s">
        <v>253</v>
      </c>
      <c r="C74" s="203"/>
      <c r="D74" s="203"/>
      <c r="E74" s="203"/>
      <c r="F74" s="203"/>
      <c r="G74" s="203"/>
      <c r="H74" s="203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>
      <c r="A75" s="11">
        <v>65</v>
      </c>
      <c r="B75" s="214" t="s">
        <v>254</v>
      </c>
      <c r="C75" s="214"/>
      <c r="D75" s="214"/>
      <c r="E75" s="214"/>
      <c r="F75" s="214"/>
      <c r="G75" s="214"/>
      <c r="H75" s="214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>
      <c r="A76" s="11">
        <v>66</v>
      </c>
      <c r="B76" s="203" t="s">
        <v>255</v>
      </c>
      <c r="C76" s="203"/>
      <c r="D76" s="203"/>
      <c r="E76" s="203"/>
      <c r="F76" s="203"/>
      <c r="G76" s="203"/>
      <c r="H76" s="203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>
        <f>Q76*R76</f>
        <v>0</v>
      </c>
      <c r="T76" s="4"/>
    </row>
    <row r="77" spans="1:20" ht="16.5">
      <c r="A77" s="11">
        <v>67</v>
      </c>
      <c r="B77" s="203" t="s">
        <v>256</v>
      </c>
      <c r="C77" s="203"/>
      <c r="D77" s="203"/>
      <c r="E77" s="203"/>
      <c r="F77" s="203"/>
      <c r="G77" s="203"/>
      <c r="H77" s="203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>
        <f t="shared" ref="S77:S88" si="4">Q77*R77</f>
        <v>0</v>
      </c>
      <c r="T77" s="4"/>
    </row>
    <row r="78" spans="1:20" ht="16.5">
      <c r="A78" s="11">
        <v>68</v>
      </c>
      <c r="B78" s="203" t="s">
        <v>257</v>
      </c>
      <c r="C78" s="203"/>
      <c r="D78" s="203"/>
      <c r="E78" s="203"/>
      <c r="F78" s="203"/>
      <c r="G78" s="203"/>
      <c r="H78" s="203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>
        <f t="shared" si="4"/>
        <v>0</v>
      </c>
      <c r="T78" s="4"/>
    </row>
    <row r="79" spans="1:20" ht="16.5">
      <c r="A79" s="11">
        <v>69</v>
      </c>
      <c r="B79" s="203" t="s">
        <v>31</v>
      </c>
      <c r="C79" s="203"/>
      <c r="D79" s="203"/>
      <c r="E79" s="203"/>
      <c r="F79" s="203"/>
      <c r="G79" s="203"/>
      <c r="H79" s="203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>
        <f t="shared" si="4"/>
        <v>0</v>
      </c>
      <c r="T79" s="4"/>
    </row>
    <row r="80" spans="1:20" ht="16.5">
      <c r="A80" s="11">
        <v>70</v>
      </c>
      <c r="B80" s="203" t="s">
        <v>258</v>
      </c>
      <c r="C80" s="203"/>
      <c r="D80" s="203"/>
      <c r="E80" s="203"/>
      <c r="F80" s="203"/>
      <c r="G80" s="203"/>
      <c r="H80" s="203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>
        <f t="shared" si="4"/>
        <v>0</v>
      </c>
      <c r="T80" s="4"/>
    </row>
    <row r="81" spans="1:20" ht="16.5">
      <c r="A81" s="11">
        <v>71</v>
      </c>
      <c r="B81" s="203" t="s">
        <v>259</v>
      </c>
      <c r="C81" s="203"/>
      <c r="D81" s="203"/>
      <c r="E81" s="203"/>
      <c r="F81" s="203"/>
      <c r="G81" s="203"/>
      <c r="H81" s="203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>
        <f t="shared" si="4"/>
        <v>0</v>
      </c>
      <c r="T81" s="4"/>
    </row>
    <row r="82" spans="1:20" ht="16.5">
      <c r="A82" s="11">
        <v>72</v>
      </c>
      <c r="B82" s="203" t="s">
        <v>260</v>
      </c>
      <c r="C82" s="203"/>
      <c r="D82" s="203"/>
      <c r="E82" s="203"/>
      <c r="F82" s="203"/>
      <c r="G82" s="203"/>
      <c r="H82" s="203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>
        <f t="shared" si="4"/>
        <v>0</v>
      </c>
      <c r="T82" s="4"/>
    </row>
    <row r="83" spans="1:20" ht="16.5">
      <c r="A83" s="11">
        <v>73</v>
      </c>
      <c r="B83" s="203" t="s">
        <v>30</v>
      </c>
      <c r="C83" s="203"/>
      <c r="D83" s="203"/>
      <c r="E83" s="203"/>
      <c r="F83" s="203"/>
      <c r="G83" s="203"/>
      <c r="H83" s="203"/>
      <c r="I83" s="15" t="s">
        <v>4</v>
      </c>
      <c r="J83" s="4"/>
      <c r="K83" s="4"/>
      <c r="L83" s="4"/>
      <c r="M83" s="4"/>
      <c r="N83" s="4"/>
      <c r="O83" s="4"/>
      <c r="P83" s="4"/>
      <c r="Q83" s="4">
        <v>1</v>
      </c>
      <c r="R83" s="26">
        <v>1.5</v>
      </c>
      <c r="S83" s="4">
        <f t="shared" si="4"/>
        <v>1.5</v>
      </c>
      <c r="T83" s="4"/>
    </row>
    <row r="84" spans="1:20" ht="16.5">
      <c r="A84" s="11">
        <v>74</v>
      </c>
      <c r="B84" s="203" t="s">
        <v>261</v>
      </c>
      <c r="C84" s="203"/>
      <c r="D84" s="203"/>
      <c r="E84" s="203"/>
      <c r="F84" s="203"/>
      <c r="G84" s="203"/>
      <c r="H84" s="203"/>
      <c r="I84" s="15" t="s">
        <v>4</v>
      </c>
      <c r="J84" s="4"/>
      <c r="K84" s="4"/>
      <c r="L84" s="4"/>
      <c r="M84" s="4"/>
      <c r="N84" s="4"/>
      <c r="O84" s="4"/>
      <c r="P84" s="4"/>
      <c r="Q84" s="4">
        <v>1</v>
      </c>
      <c r="R84" s="26">
        <v>200</v>
      </c>
      <c r="S84" s="4">
        <f t="shared" si="4"/>
        <v>200</v>
      </c>
      <c r="T84" s="4"/>
    </row>
    <row r="85" spans="1:20" ht="16.5" customHeight="1">
      <c r="A85" s="11">
        <v>75</v>
      </c>
      <c r="B85" s="215" t="s">
        <v>262</v>
      </c>
      <c r="C85" s="215"/>
      <c r="D85" s="215"/>
      <c r="E85" s="215"/>
      <c r="F85" s="215"/>
      <c r="G85" s="215"/>
      <c r="H85" s="215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>
        <f t="shared" si="4"/>
        <v>0</v>
      </c>
      <c r="T85" s="4"/>
    </row>
    <row r="86" spans="1:20" ht="16.5">
      <c r="A86" s="11">
        <v>76</v>
      </c>
      <c r="B86" s="203" t="s">
        <v>263</v>
      </c>
      <c r="C86" s="203"/>
      <c r="D86" s="203"/>
      <c r="E86" s="203"/>
      <c r="F86" s="203"/>
      <c r="G86" s="203"/>
      <c r="H86" s="203"/>
      <c r="I86" s="15" t="s">
        <v>4</v>
      </c>
      <c r="J86" s="4"/>
      <c r="K86" s="4"/>
      <c r="L86" s="4"/>
      <c r="M86" s="4"/>
      <c r="N86" s="4"/>
      <c r="O86" s="4"/>
      <c r="P86" s="4"/>
      <c r="Q86" s="4">
        <v>1</v>
      </c>
      <c r="R86" s="26">
        <v>20</v>
      </c>
      <c r="S86" s="4">
        <f t="shared" si="4"/>
        <v>20</v>
      </c>
      <c r="T86" s="4"/>
    </row>
    <row r="87" spans="1:20" ht="16.5">
      <c r="A87" s="11">
        <v>77</v>
      </c>
      <c r="B87" s="203" t="s">
        <v>264</v>
      </c>
      <c r="C87" s="203"/>
      <c r="D87" s="203"/>
      <c r="E87" s="203"/>
      <c r="F87" s="203"/>
      <c r="G87" s="203"/>
      <c r="H87" s="203"/>
      <c r="I87" s="15" t="s">
        <v>4</v>
      </c>
      <c r="J87" s="4"/>
      <c r="K87" s="4"/>
      <c r="L87" s="4"/>
      <c r="M87" s="4"/>
      <c r="N87" s="4"/>
      <c r="O87" s="4"/>
      <c r="P87" s="4"/>
      <c r="Q87" s="4">
        <v>1</v>
      </c>
      <c r="R87" s="26">
        <v>20</v>
      </c>
      <c r="S87" s="4">
        <f t="shared" si="4"/>
        <v>20</v>
      </c>
      <c r="T87" s="4"/>
    </row>
    <row r="88" spans="1:20" ht="16.5">
      <c r="A88" s="11">
        <v>78</v>
      </c>
      <c r="B88" s="203" t="s">
        <v>265</v>
      </c>
      <c r="C88" s="203"/>
      <c r="D88" s="203"/>
      <c r="E88" s="203"/>
      <c r="F88" s="203"/>
      <c r="G88" s="203"/>
      <c r="H88" s="203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 t="shared" si="4"/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3:H33"/>
    <mergeCell ref="B34:H34"/>
    <mergeCell ref="B35:H35"/>
    <mergeCell ref="B36:H36"/>
    <mergeCell ref="B37:H37"/>
    <mergeCell ref="B38:H38"/>
    <mergeCell ref="B27:H27"/>
    <mergeCell ref="B28:H28"/>
    <mergeCell ref="B29:H29"/>
    <mergeCell ref="B30:H30"/>
    <mergeCell ref="B31:H31"/>
    <mergeCell ref="B32:H32"/>
    <mergeCell ref="A9:A10"/>
    <mergeCell ref="B9:H10"/>
    <mergeCell ref="I9:I10"/>
    <mergeCell ref="J9:Q9"/>
    <mergeCell ref="B22:H22"/>
    <mergeCell ref="B23:H23"/>
    <mergeCell ref="B24:H24"/>
    <mergeCell ref="B25:H25"/>
    <mergeCell ref="B26:H26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D8:E8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T9:T10"/>
    <mergeCell ref="Q2:T2"/>
    <mergeCell ref="Q3:T8"/>
    <mergeCell ref="A1:T1"/>
    <mergeCell ref="B60:H60"/>
    <mergeCell ref="B61:H61"/>
    <mergeCell ref="B62:H62"/>
    <mergeCell ref="B63:H63"/>
    <mergeCell ref="B64:H64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M3:N8"/>
    <mergeCell ref="O3:P8"/>
    <mergeCell ref="D4:E4"/>
    <mergeCell ref="F4:G4"/>
    <mergeCell ref="I4:J4"/>
    <mergeCell ref="K4:L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83:H83"/>
    <mergeCell ref="B84:H84"/>
    <mergeCell ref="B85:H85"/>
    <mergeCell ref="B86:H86"/>
    <mergeCell ref="B87:H87"/>
    <mergeCell ref="B88:H88"/>
    <mergeCell ref="B74:H74"/>
    <mergeCell ref="B75:H75"/>
    <mergeCell ref="B76:H76"/>
    <mergeCell ref="B77:H77"/>
    <mergeCell ref="B78:H78"/>
    <mergeCell ref="B79:H79"/>
    <mergeCell ref="B80:H80"/>
    <mergeCell ref="B81:H81"/>
    <mergeCell ref="B82:H8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T88"/>
  <sheetViews>
    <sheetView topLeftCell="A49" zoomScale="80" zoomScaleNormal="80" workbookViewId="0">
      <selection activeCell="J12" sqref="J12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28515625" style="1" customWidth="1"/>
    <col min="20" max="20" width="12.85546875" style="1" customWidth="1"/>
    <col min="21" max="16384" width="9.140625" style="1"/>
  </cols>
  <sheetData>
    <row r="1" spans="1:20" ht="35.1" customHeight="1">
      <c r="A1" s="212" t="s">
        <v>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123</v>
      </c>
      <c r="B3" s="208"/>
      <c r="C3" s="208"/>
      <c r="D3" s="208" t="s">
        <v>124</v>
      </c>
      <c r="E3" s="208"/>
      <c r="F3" s="208" t="s">
        <v>124</v>
      </c>
      <c r="G3" s="208"/>
      <c r="H3" s="17">
        <v>330</v>
      </c>
      <c r="I3" s="207" t="s">
        <v>125</v>
      </c>
      <c r="J3" s="207"/>
      <c r="K3" s="207" t="s">
        <v>126</v>
      </c>
      <c r="L3" s="207"/>
      <c r="M3" s="213" t="s">
        <v>127</v>
      </c>
      <c r="N3" s="213"/>
      <c r="O3" s="208" t="s">
        <v>128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 t="s">
        <v>129</v>
      </c>
      <c r="G4" s="208"/>
      <c r="H4" s="17">
        <v>60</v>
      </c>
      <c r="I4" s="207"/>
      <c r="J4" s="207"/>
      <c r="K4" s="207"/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 t="s">
        <v>130</v>
      </c>
      <c r="G5" s="208"/>
      <c r="H5" s="17">
        <v>125</v>
      </c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 t="s">
        <v>131</v>
      </c>
      <c r="G6" s="208"/>
      <c r="H6" s="17">
        <v>65</v>
      </c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 t="s">
        <v>128</v>
      </c>
      <c r="G7" s="208"/>
      <c r="H7" s="17">
        <v>368</v>
      </c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36" customHeight="1">
      <c r="A8" s="208"/>
      <c r="B8" s="208"/>
      <c r="C8" s="208"/>
      <c r="D8" s="208"/>
      <c r="E8" s="208"/>
      <c r="F8" s="208" t="s">
        <v>132</v>
      </c>
      <c r="G8" s="208"/>
      <c r="H8" s="17">
        <v>292</v>
      </c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91" t="s">
        <v>2</v>
      </c>
      <c r="C9" s="191"/>
      <c r="D9" s="191"/>
      <c r="E9" s="191"/>
      <c r="F9" s="191"/>
      <c r="G9" s="191"/>
      <c r="H9" s="191"/>
      <c r="I9" s="191" t="s">
        <v>1</v>
      </c>
      <c r="J9" s="191" t="s">
        <v>3</v>
      </c>
      <c r="K9" s="191"/>
      <c r="L9" s="191"/>
      <c r="M9" s="191"/>
      <c r="N9" s="191"/>
      <c r="O9" s="191"/>
      <c r="P9" s="191"/>
      <c r="Q9" s="191"/>
      <c r="R9" s="191" t="s">
        <v>243</v>
      </c>
      <c r="S9" s="191" t="s">
        <v>244</v>
      </c>
      <c r="T9" s="191" t="s">
        <v>242</v>
      </c>
    </row>
    <row r="10" spans="1:20" ht="72.75" customHeight="1">
      <c r="A10" s="209"/>
      <c r="B10" s="191"/>
      <c r="C10" s="191"/>
      <c r="D10" s="191"/>
      <c r="E10" s="191"/>
      <c r="F10" s="191"/>
      <c r="G10" s="191"/>
      <c r="H10" s="191"/>
      <c r="I10" s="191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1"/>
      <c r="S10" s="191"/>
      <c r="T10" s="191"/>
    </row>
    <row r="11" spans="1:20" ht="16.5" customHeight="1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4" t="s">
        <v>267</v>
      </c>
      <c r="J12" s="4">
        <v>17</v>
      </c>
      <c r="K12" s="4">
        <v>15</v>
      </c>
      <c r="L12" s="4">
        <v>15</v>
      </c>
      <c r="M12" s="4">
        <v>15</v>
      </c>
      <c r="N12" s="4">
        <v>10</v>
      </c>
      <c r="O12" s="4">
        <v>10</v>
      </c>
      <c r="P12" s="4">
        <v>10</v>
      </c>
      <c r="Q12" s="4">
        <f>SUM(J12:P12)</f>
        <v>92</v>
      </c>
      <c r="R12" s="4"/>
      <c r="S12" s="4">
        <f>Q12</f>
        <v>92</v>
      </c>
      <c r="T12" s="4">
        <f>S12/7</f>
        <v>13.142857142857142</v>
      </c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>
        <f t="shared" ref="S13:S16" si="0">Q13</f>
        <v>0</v>
      </c>
      <c r="T13" s="4">
        <f t="shared" ref="T13:T15" si="1">S13/7</f>
        <v>0</v>
      </c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4" t="s">
        <v>267</v>
      </c>
      <c r="J14" s="4">
        <v>50</v>
      </c>
      <c r="K14" s="4">
        <v>20</v>
      </c>
      <c r="L14" s="4">
        <v>20</v>
      </c>
      <c r="M14" s="4"/>
      <c r="N14" s="4"/>
      <c r="O14" s="4"/>
      <c r="P14" s="4"/>
      <c r="Q14" s="4">
        <v>90</v>
      </c>
      <c r="R14" s="4"/>
      <c r="S14" s="4">
        <f t="shared" si="0"/>
        <v>90</v>
      </c>
      <c r="T14" s="4">
        <f>S14/3</f>
        <v>30</v>
      </c>
    </row>
    <row r="15" spans="1:20" ht="16.5">
      <c r="A15" s="11">
        <v>5</v>
      </c>
      <c r="B15" s="203" t="s">
        <v>36</v>
      </c>
      <c r="C15" s="203"/>
      <c r="D15" s="203"/>
      <c r="E15" s="203"/>
      <c r="F15" s="203"/>
      <c r="G15" s="203"/>
      <c r="H15" s="203"/>
      <c r="I15" s="24" t="s">
        <v>267</v>
      </c>
      <c r="J15" s="4">
        <v>10</v>
      </c>
      <c r="K15" s="4">
        <v>10</v>
      </c>
      <c r="L15" s="4">
        <v>10</v>
      </c>
      <c r="M15" s="4">
        <v>10</v>
      </c>
      <c r="N15" s="4">
        <v>10</v>
      </c>
      <c r="O15" s="4">
        <v>10</v>
      </c>
      <c r="P15" s="4">
        <v>10</v>
      </c>
      <c r="Q15" s="4">
        <v>70</v>
      </c>
      <c r="R15" s="4"/>
      <c r="S15" s="4">
        <f t="shared" si="0"/>
        <v>70</v>
      </c>
      <c r="T15" s="4">
        <f t="shared" si="1"/>
        <v>10</v>
      </c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>
        <f t="shared" si="0"/>
        <v>0</v>
      </c>
      <c r="T16" s="4"/>
    </row>
    <row r="17" spans="1:20" ht="16.5" customHeight="1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4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4" t="s">
        <v>267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15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>
        <f>Q22*R22</f>
        <v>98</v>
      </c>
      <c r="T22" s="4">
        <f>S22/7</f>
        <v>14</v>
      </c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2">Q23*R23</f>
        <v>5</v>
      </c>
      <c r="T23" s="4">
        <f t="shared" ref="T23:T59" si="3">S23/7</f>
        <v>0.7142857142857143</v>
      </c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15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2"/>
        <v>8.4</v>
      </c>
      <c r="T24" s="4">
        <f t="shared" si="3"/>
        <v>1.2</v>
      </c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15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2"/>
        <v>8</v>
      </c>
      <c r="T25" s="4">
        <f t="shared" si="3"/>
        <v>1.1428571428571428</v>
      </c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15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v>6</v>
      </c>
      <c r="R26" s="8">
        <v>0.7</v>
      </c>
      <c r="S26" s="4">
        <f t="shared" si="2"/>
        <v>4.1999999999999993</v>
      </c>
      <c r="T26" s="4">
        <f t="shared" si="3"/>
        <v>0.59999999999999987</v>
      </c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2"/>
        <v>0</v>
      </c>
      <c r="T27" s="4">
        <f t="shared" si="3"/>
        <v>0</v>
      </c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2"/>
        <v>0</v>
      </c>
      <c r="T28" s="4">
        <f t="shared" si="3"/>
        <v>0</v>
      </c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15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2"/>
        <v>0</v>
      </c>
      <c r="T29" s="4">
        <f t="shared" si="3"/>
        <v>0</v>
      </c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2"/>
        <v>0</v>
      </c>
      <c r="T30" s="4">
        <f t="shared" si="3"/>
        <v>0</v>
      </c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15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2"/>
        <v>1</v>
      </c>
      <c r="T31" s="4">
        <f t="shared" si="3"/>
        <v>0.14285714285714285</v>
      </c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2"/>
        <v>0</v>
      </c>
      <c r="T32" s="4">
        <f t="shared" si="3"/>
        <v>0</v>
      </c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2"/>
        <v>0</v>
      </c>
      <c r="T33" s="4">
        <f t="shared" si="3"/>
        <v>0</v>
      </c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2"/>
        <v>0</v>
      </c>
      <c r="T34" s="4">
        <f t="shared" si="3"/>
        <v>0</v>
      </c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15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>
        <f t="shared" si="2"/>
        <v>40</v>
      </c>
      <c r="T35" s="4">
        <f t="shared" si="3"/>
        <v>5.7142857142857144</v>
      </c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15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>
        <f t="shared" si="2"/>
        <v>52.5</v>
      </c>
      <c r="T36" s="4">
        <f t="shared" si="3"/>
        <v>7.5</v>
      </c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2"/>
        <v>0</v>
      </c>
      <c r="T37" s="4">
        <f t="shared" si="3"/>
        <v>0</v>
      </c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15" t="s">
        <v>4</v>
      </c>
      <c r="J38" s="4">
        <v>2</v>
      </c>
      <c r="K38" s="4"/>
      <c r="L38" s="4"/>
      <c r="M38" s="4"/>
      <c r="N38" s="4"/>
      <c r="O38" s="4"/>
      <c r="P38" s="4"/>
      <c r="Q38" s="4">
        <v>2</v>
      </c>
      <c r="R38" s="8">
        <v>2.5</v>
      </c>
      <c r="S38" s="4">
        <f t="shared" si="2"/>
        <v>5</v>
      </c>
      <c r="T38" s="4">
        <f t="shared" si="3"/>
        <v>0.7142857142857143</v>
      </c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15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>
        <f t="shared" si="2"/>
        <v>70</v>
      </c>
      <c r="T39" s="4">
        <f t="shared" si="3"/>
        <v>10</v>
      </c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2"/>
        <v>0</v>
      </c>
      <c r="T40" s="4">
        <f t="shared" si="3"/>
        <v>0</v>
      </c>
    </row>
    <row r="41" spans="1:20" ht="16.5" customHeight="1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5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4">
        <f>S41/7</f>
        <v>0</v>
      </c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15" t="s">
        <v>4</v>
      </c>
      <c r="J42" s="4"/>
      <c r="K42" s="4"/>
      <c r="L42" s="4"/>
      <c r="M42" s="4"/>
      <c r="N42" s="4"/>
      <c r="O42" s="4"/>
      <c r="P42" s="4"/>
      <c r="Q42" s="4"/>
      <c r="R42" s="8">
        <v>0.1</v>
      </c>
      <c r="S42" s="4">
        <f>Q42*R42</f>
        <v>0</v>
      </c>
      <c r="T42" s="4">
        <f t="shared" si="3"/>
        <v>0</v>
      </c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15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>
        <f t="shared" ref="S43:S59" si="4">Q43*R43</f>
        <v>0</v>
      </c>
      <c r="T43" s="4">
        <f t="shared" si="3"/>
        <v>0</v>
      </c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4"/>
        <v>6</v>
      </c>
      <c r="T44" s="4">
        <f t="shared" si="3"/>
        <v>0.8571428571428571</v>
      </c>
    </row>
    <row r="45" spans="1:20" ht="16.5">
      <c r="A45" s="11">
        <v>35</v>
      </c>
      <c r="B45" s="203" t="s">
        <v>64</v>
      </c>
      <c r="C45" s="203"/>
      <c r="D45" s="203"/>
      <c r="E45" s="203"/>
      <c r="F45" s="203"/>
      <c r="G45" s="203"/>
      <c r="H45" s="203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4"/>
        <v>0</v>
      </c>
      <c r="T45" s="4">
        <f t="shared" si="3"/>
        <v>0</v>
      </c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15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>
        <f t="shared" si="4"/>
        <v>16</v>
      </c>
      <c r="T46" s="4">
        <f t="shared" si="3"/>
        <v>2.2857142857142856</v>
      </c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4"/>
        <v>0</v>
      </c>
      <c r="T47" s="4">
        <f t="shared" si="3"/>
        <v>0</v>
      </c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4"/>
        <v>0</v>
      </c>
      <c r="T48" s="4">
        <f t="shared" si="3"/>
        <v>0</v>
      </c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4"/>
        <v>0</v>
      </c>
      <c r="T49" s="4">
        <f t="shared" si="3"/>
        <v>0</v>
      </c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15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>
        <f t="shared" si="4"/>
        <v>4.5</v>
      </c>
      <c r="T50" s="4">
        <f t="shared" si="3"/>
        <v>0.6428571428571429</v>
      </c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15" t="s">
        <v>4</v>
      </c>
      <c r="J51" s="4">
        <v>1</v>
      </c>
      <c r="K51" s="4"/>
      <c r="L51" s="4">
        <v>1</v>
      </c>
      <c r="M51" s="4"/>
      <c r="N51" s="4">
        <v>1</v>
      </c>
      <c r="O51" s="4"/>
      <c r="P51" s="4">
        <v>1</v>
      </c>
      <c r="Q51" s="4">
        <v>4</v>
      </c>
      <c r="R51" s="8">
        <f>5.8/500</f>
        <v>1.1599999999999999E-2</v>
      </c>
      <c r="S51" s="4">
        <f t="shared" si="4"/>
        <v>4.6399999999999997E-2</v>
      </c>
      <c r="T51" s="4">
        <f t="shared" si="3"/>
        <v>6.6285714285714281E-3</v>
      </c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4"/>
        <v>0</v>
      </c>
      <c r="T52" s="4">
        <f t="shared" si="3"/>
        <v>0</v>
      </c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15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4"/>
        <v>14</v>
      </c>
      <c r="T53" s="4">
        <f t="shared" si="3"/>
        <v>2</v>
      </c>
    </row>
    <row r="54" spans="1:20" ht="16.5">
      <c r="A54" s="11">
        <v>44</v>
      </c>
      <c r="B54" s="203" t="s">
        <v>73</v>
      </c>
      <c r="C54" s="203"/>
      <c r="D54" s="203"/>
      <c r="E54" s="203"/>
      <c r="F54" s="203"/>
      <c r="G54" s="203"/>
      <c r="H54" s="203"/>
      <c r="I54" s="15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>
        <f t="shared" si="4"/>
        <v>6</v>
      </c>
      <c r="T54" s="4">
        <f t="shared" si="3"/>
        <v>0.8571428571428571</v>
      </c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15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>
        <f t="shared" si="4"/>
        <v>30</v>
      </c>
      <c r="T55" s="4">
        <f t="shared" si="3"/>
        <v>4.2857142857142856</v>
      </c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4"/>
        <v>0</v>
      </c>
      <c r="T56" s="4">
        <f t="shared" si="3"/>
        <v>0</v>
      </c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4"/>
        <v>0</v>
      </c>
      <c r="T57" s="4">
        <f t="shared" si="3"/>
        <v>0</v>
      </c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4"/>
        <v>0</v>
      </c>
      <c r="T58" s="4">
        <f t="shared" si="3"/>
        <v>0</v>
      </c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4"/>
        <v>0</v>
      </c>
      <c r="T59" s="4">
        <f t="shared" si="3"/>
        <v>0</v>
      </c>
    </row>
    <row r="60" spans="1:20" ht="16.5">
      <c r="A60" s="11">
        <v>50</v>
      </c>
      <c r="B60" s="200" t="s">
        <v>271</v>
      </c>
      <c r="C60" s="201"/>
      <c r="D60" s="201"/>
      <c r="E60" s="201"/>
      <c r="F60" s="201"/>
      <c r="G60" s="201"/>
      <c r="H60" s="202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>
      <c r="A61" s="11">
        <v>51</v>
      </c>
      <c r="B61" s="204"/>
      <c r="C61" s="205"/>
      <c r="D61" s="205"/>
      <c r="E61" s="205"/>
      <c r="F61" s="205"/>
      <c r="G61" s="205"/>
      <c r="H61" s="206"/>
      <c r="I61" s="15" t="s">
        <v>4</v>
      </c>
      <c r="J61" s="4"/>
      <c r="K61" s="4"/>
      <c r="L61" s="4"/>
      <c r="M61" s="4"/>
      <c r="N61" s="4"/>
      <c r="O61" s="4"/>
      <c r="P61" s="4"/>
      <c r="Q61" s="4"/>
      <c r="R61" s="10"/>
      <c r="S61" s="4">
        <f>Q61*R61</f>
        <v>0</v>
      </c>
      <c r="T61" s="4"/>
    </row>
    <row r="62" spans="1:20" ht="16.5">
      <c r="A62" s="11">
        <v>52</v>
      </c>
      <c r="B62" s="204"/>
      <c r="C62" s="205"/>
      <c r="D62" s="205"/>
      <c r="E62" s="205"/>
      <c r="F62" s="205"/>
      <c r="G62" s="205"/>
      <c r="H62" s="206"/>
      <c r="I62" s="15" t="s">
        <v>4</v>
      </c>
      <c r="J62" s="4"/>
      <c r="K62" s="4"/>
      <c r="L62" s="4"/>
      <c r="M62" s="4"/>
      <c r="N62" s="4"/>
      <c r="O62" s="4"/>
      <c r="P62" s="4"/>
      <c r="Q62" s="4"/>
      <c r="R62" s="10"/>
      <c r="S62" s="4">
        <f>Q62*R62</f>
        <v>0</v>
      </c>
      <c r="T62" s="4"/>
    </row>
    <row r="63" spans="1:20" ht="16.5">
      <c r="A63" s="11">
        <v>53</v>
      </c>
      <c r="B63" s="204"/>
      <c r="C63" s="205"/>
      <c r="D63" s="205"/>
      <c r="E63" s="205"/>
      <c r="F63" s="205"/>
      <c r="G63" s="205"/>
      <c r="H63" s="206"/>
      <c r="I63" s="15" t="s">
        <v>4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6.5">
      <c r="A64" s="11">
        <v>54</v>
      </c>
      <c r="B64" s="204"/>
      <c r="C64" s="205"/>
      <c r="D64" s="205"/>
      <c r="E64" s="205"/>
      <c r="F64" s="205"/>
      <c r="G64" s="205"/>
      <c r="H64" s="206"/>
      <c r="I64" s="15" t="s">
        <v>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6.5">
      <c r="A65" s="11">
        <v>55</v>
      </c>
      <c r="B65" s="204"/>
      <c r="C65" s="205"/>
      <c r="D65" s="205"/>
      <c r="E65" s="205"/>
      <c r="F65" s="205"/>
      <c r="G65" s="205"/>
      <c r="H65" s="206"/>
      <c r="I65" s="15" t="s">
        <v>4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6.5">
      <c r="A66" s="11">
        <v>56</v>
      </c>
      <c r="B66" s="200" t="s">
        <v>245</v>
      </c>
      <c r="C66" s="201"/>
      <c r="D66" s="201"/>
      <c r="E66" s="201"/>
      <c r="F66" s="201"/>
      <c r="G66" s="201"/>
      <c r="H66" s="202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>
      <c r="A67" s="11">
        <v>57</v>
      </c>
      <c r="B67" s="204" t="s">
        <v>246</v>
      </c>
      <c r="C67" s="205"/>
      <c r="D67" s="205"/>
      <c r="E67" s="205"/>
      <c r="F67" s="205"/>
      <c r="G67" s="205"/>
      <c r="H67" s="206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>
      <c r="A68" s="11">
        <v>58</v>
      </c>
      <c r="B68" s="204" t="s">
        <v>247</v>
      </c>
      <c r="C68" s="205"/>
      <c r="D68" s="205"/>
      <c r="E68" s="205"/>
      <c r="F68" s="205"/>
      <c r="G68" s="205"/>
      <c r="H68" s="206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>
      <c r="A69" s="11">
        <v>59</v>
      </c>
      <c r="B69" s="204" t="s">
        <v>248</v>
      </c>
      <c r="C69" s="205"/>
      <c r="D69" s="205"/>
      <c r="E69" s="205"/>
      <c r="F69" s="205"/>
      <c r="G69" s="205"/>
      <c r="H69" s="206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>
      <c r="A70" s="11">
        <v>60</v>
      </c>
      <c r="B70" s="204" t="s">
        <v>249</v>
      </c>
      <c r="C70" s="205"/>
      <c r="D70" s="205"/>
      <c r="E70" s="205"/>
      <c r="F70" s="205"/>
      <c r="G70" s="205"/>
      <c r="H70" s="206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>
      <c r="A71" s="11">
        <v>61</v>
      </c>
      <c r="B71" s="204" t="s">
        <v>250</v>
      </c>
      <c r="C71" s="205"/>
      <c r="D71" s="205"/>
      <c r="E71" s="205"/>
      <c r="F71" s="205"/>
      <c r="G71" s="205"/>
      <c r="H71" s="206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>
      <c r="A72" s="11">
        <v>62</v>
      </c>
      <c r="B72" s="204" t="s">
        <v>251</v>
      </c>
      <c r="C72" s="205"/>
      <c r="D72" s="205"/>
      <c r="E72" s="205"/>
      <c r="F72" s="205"/>
      <c r="G72" s="205"/>
      <c r="H72" s="206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>
      <c r="A73" s="11">
        <v>63</v>
      </c>
      <c r="B73" s="204" t="s">
        <v>252</v>
      </c>
      <c r="C73" s="205"/>
      <c r="D73" s="205"/>
      <c r="E73" s="205"/>
      <c r="F73" s="205"/>
      <c r="G73" s="205"/>
      <c r="H73" s="206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>
      <c r="A74" s="11">
        <v>64</v>
      </c>
      <c r="B74" s="204" t="s">
        <v>253</v>
      </c>
      <c r="C74" s="205"/>
      <c r="D74" s="205"/>
      <c r="E74" s="205"/>
      <c r="F74" s="205"/>
      <c r="G74" s="205"/>
      <c r="H74" s="206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>
      <c r="A75" s="11">
        <v>65</v>
      </c>
      <c r="B75" s="200" t="s">
        <v>254</v>
      </c>
      <c r="C75" s="201"/>
      <c r="D75" s="201"/>
      <c r="E75" s="201"/>
      <c r="F75" s="201"/>
      <c r="G75" s="201"/>
      <c r="H75" s="202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>
      <c r="A76" s="11">
        <v>66</v>
      </c>
      <c r="B76" s="204" t="s">
        <v>255</v>
      </c>
      <c r="C76" s="205"/>
      <c r="D76" s="205"/>
      <c r="E76" s="205"/>
      <c r="F76" s="205"/>
      <c r="G76" s="205"/>
      <c r="H76" s="206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>
      <c r="A77" s="11">
        <v>67</v>
      </c>
      <c r="B77" s="204" t="s">
        <v>256</v>
      </c>
      <c r="C77" s="205"/>
      <c r="D77" s="205"/>
      <c r="E77" s="205"/>
      <c r="F77" s="205"/>
      <c r="G77" s="205"/>
      <c r="H77" s="206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>
      <c r="A78" s="11">
        <v>68</v>
      </c>
      <c r="B78" s="204" t="s">
        <v>257</v>
      </c>
      <c r="C78" s="205"/>
      <c r="D78" s="205"/>
      <c r="E78" s="205"/>
      <c r="F78" s="205"/>
      <c r="G78" s="205"/>
      <c r="H78" s="206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>
      <c r="A79" s="11">
        <v>69</v>
      </c>
      <c r="B79" s="204" t="s">
        <v>31</v>
      </c>
      <c r="C79" s="205"/>
      <c r="D79" s="205"/>
      <c r="E79" s="205"/>
      <c r="F79" s="205"/>
      <c r="G79" s="205"/>
      <c r="H79" s="206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>
      <c r="A80" s="11">
        <v>70</v>
      </c>
      <c r="B80" s="204" t="s">
        <v>258</v>
      </c>
      <c r="C80" s="205"/>
      <c r="D80" s="205"/>
      <c r="E80" s="205"/>
      <c r="F80" s="205"/>
      <c r="G80" s="205"/>
      <c r="H80" s="206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>
      <c r="A81" s="11">
        <v>71</v>
      </c>
      <c r="B81" s="204" t="s">
        <v>259</v>
      </c>
      <c r="C81" s="205"/>
      <c r="D81" s="205"/>
      <c r="E81" s="205"/>
      <c r="F81" s="205"/>
      <c r="G81" s="205"/>
      <c r="H81" s="206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>
      <c r="A82" s="11">
        <v>72</v>
      </c>
      <c r="B82" s="204" t="s">
        <v>260</v>
      </c>
      <c r="C82" s="205"/>
      <c r="D82" s="205"/>
      <c r="E82" s="205"/>
      <c r="F82" s="205"/>
      <c r="G82" s="205"/>
      <c r="H82" s="206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>
      <c r="A83" s="11">
        <v>73</v>
      </c>
      <c r="B83" s="204" t="s">
        <v>30</v>
      </c>
      <c r="C83" s="205"/>
      <c r="D83" s="205"/>
      <c r="E83" s="205"/>
      <c r="F83" s="205"/>
      <c r="G83" s="205"/>
      <c r="H83" s="206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>
      <c r="A84" s="11">
        <v>74</v>
      </c>
      <c r="B84" s="204" t="s">
        <v>261</v>
      </c>
      <c r="C84" s="205"/>
      <c r="D84" s="205"/>
      <c r="E84" s="205"/>
      <c r="F84" s="205"/>
      <c r="G84" s="205"/>
      <c r="H84" s="206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>
      <c r="A85" s="11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>
      <c r="A86" s="11">
        <v>76</v>
      </c>
      <c r="B86" s="204" t="s">
        <v>263</v>
      </c>
      <c r="C86" s="205"/>
      <c r="D86" s="205"/>
      <c r="E86" s="205"/>
      <c r="F86" s="205"/>
      <c r="G86" s="205"/>
      <c r="H86" s="206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>
      <c r="A87" s="11">
        <v>77</v>
      </c>
      <c r="B87" s="204" t="s">
        <v>264</v>
      </c>
      <c r="C87" s="205"/>
      <c r="D87" s="205"/>
      <c r="E87" s="205"/>
      <c r="F87" s="205"/>
      <c r="G87" s="205"/>
      <c r="H87" s="206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>
      <c r="A88" s="11">
        <v>78</v>
      </c>
      <c r="B88" s="204" t="s">
        <v>265</v>
      </c>
      <c r="C88" s="205"/>
      <c r="D88" s="205"/>
      <c r="E88" s="205"/>
      <c r="F88" s="205"/>
      <c r="G88" s="205"/>
      <c r="H88" s="206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D3:E3"/>
    <mergeCell ref="F3:G3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Q2:T2"/>
    <mergeCell ref="Q3:T8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T88"/>
  <sheetViews>
    <sheetView topLeftCell="A52" zoomScale="90" zoomScaleNormal="90" workbookViewId="0">
      <selection activeCell="R63" sqref="R63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28515625" style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7" width="10.7109375" style="1" customWidth="1"/>
    <col min="18" max="18" width="10.7109375" style="28" customWidth="1"/>
    <col min="19" max="20" width="11.7109375" style="1" customWidth="1"/>
    <col min="21" max="16384" width="9.140625" style="1"/>
  </cols>
  <sheetData>
    <row r="1" spans="1:20" ht="35.1" customHeight="1">
      <c r="A1" s="216" t="s">
        <v>240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79</v>
      </c>
      <c r="B3" s="208"/>
      <c r="C3" s="208"/>
      <c r="D3" s="208" t="s">
        <v>141</v>
      </c>
      <c r="E3" s="208"/>
      <c r="F3" s="208" t="s">
        <v>141</v>
      </c>
      <c r="G3" s="208"/>
      <c r="H3" s="17">
        <v>1470</v>
      </c>
      <c r="I3" s="207" t="s">
        <v>142</v>
      </c>
      <c r="J3" s="207"/>
      <c r="K3" s="207" t="s">
        <v>143</v>
      </c>
      <c r="L3" s="207"/>
      <c r="M3" s="213" t="s">
        <v>144</v>
      </c>
      <c r="N3" s="213"/>
      <c r="O3" s="208" t="s">
        <v>141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 t="s">
        <v>145</v>
      </c>
      <c r="G4" s="208"/>
      <c r="H4" s="17">
        <v>810</v>
      </c>
      <c r="I4" s="207" t="s">
        <v>146</v>
      </c>
      <c r="J4" s="207"/>
      <c r="K4" s="207" t="s">
        <v>147</v>
      </c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 t="s">
        <v>148</v>
      </c>
      <c r="G5" s="208"/>
      <c r="H5" s="17">
        <v>790</v>
      </c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 t="s">
        <v>149</v>
      </c>
      <c r="G6" s="208"/>
      <c r="H6" s="17">
        <v>260</v>
      </c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 t="s">
        <v>150</v>
      </c>
      <c r="G7" s="208"/>
      <c r="H7" s="17">
        <v>180</v>
      </c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16.5">
      <c r="A8" s="208"/>
      <c r="B8" s="208"/>
      <c r="C8" s="208"/>
      <c r="D8" s="208"/>
      <c r="E8" s="208"/>
      <c r="F8" s="208" t="s">
        <v>151</v>
      </c>
      <c r="G8" s="208"/>
      <c r="H8" s="17">
        <v>138</v>
      </c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91" t="s">
        <v>2</v>
      </c>
      <c r="C9" s="191"/>
      <c r="D9" s="191"/>
      <c r="E9" s="191"/>
      <c r="F9" s="191"/>
      <c r="G9" s="191"/>
      <c r="H9" s="191"/>
      <c r="I9" s="191" t="s">
        <v>1</v>
      </c>
      <c r="J9" s="191" t="s">
        <v>3</v>
      </c>
      <c r="K9" s="191"/>
      <c r="L9" s="191"/>
      <c r="M9" s="191"/>
      <c r="N9" s="191"/>
      <c r="O9" s="191"/>
      <c r="P9" s="191"/>
      <c r="Q9" s="191"/>
      <c r="R9" s="191" t="s">
        <v>243</v>
      </c>
      <c r="S9" s="191" t="s">
        <v>244</v>
      </c>
      <c r="T9" s="191" t="s">
        <v>242</v>
      </c>
    </row>
    <row r="10" spans="1:20" ht="70.5" customHeight="1">
      <c r="A10" s="209"/>
      <c r="B10" s="191"/>
      <c r="C10" s="191"/>
      <c r="D10" s="191"/>
      <c r="E10" s="191"/>
      <c r="F10" s="191"/>
      <c r="G10" s="191"/>
      <c r="H10" s="191"/>
      <c r="I10" s="191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1"/>
      <c r="S10" s="191"/>
      <c r="T10" s="191"/>
    </row>
    <row r="11" spans="1:20" ht="16.5" customHeight="1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7"/>
      <c r="S11" s="21"/>
      <c r="T11" s="21"/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4" t="s">
        <v>267</v>
      </c>
      <c r="J12" s="4"/>
      <c r="K12" s="4"/>
      <c r="L12" s="4"/>
      <c r="M12" s="4"/>
      <c r="N12" s="4"/>
      <c r="O12" s="4"/>
      <c r="P12" s="4"/>
      <c r="Q12" s="4">
        <v>700</v>
      </c>
      <c r="R12" s="26"/>
      <c r="S12" s="4">
        <f>Q12</f>
        <v>700</v>
      </c>
      <c r="T12" s="4">
        <f>S12/12</f>
        <v>58.333333333333336</v>
      </c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26"/>
      <c r="S13" s="4"/>
      <c r="T13" s="4"/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4" t="s">
        <v>267</v>
      </c>
      <c r="J14" s="4"/>
      <c r="K14" s="4"/>
      <c r="L14" s="4"/>
      <c r="M14" s="4"/>
      <c r="N14" s="4"/>
      <c r="O14" s="4"/>
      <c r="P14" s="4"/>
      <c r="Q14" s="4"/>
      <c r="R14" s="26"/>
      <c r="S14" s="4"/>
      <c r="T14" s="4"/>
    </row>
    <row r="15" spans="1:20" ht="16.5">
      <c r="A15" s="11">
        <v>5</v>
      </c>
      <c r="B15" s="203" t="s">
        <v>95</v>
      </c>
      <c r="C15" s="203"/>
      <c r="D15" s="203"/>
      <c r="E15" s="203"/>
      <c r="F15" s="203"/>
      <c r="G15" s="203"/>
      <c r="H15" s="203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26"/>
      <c r="S15" s="4"/>
      <c r="T15" s="4"/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26"/>
      <c r="S16" s="4"/>
      <c r="T16" s="4"/>
    </row>
    <row r="17" spans="1:20" ht="16.5" customHeight="1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5"/>
      <c r="J17" s="21"/>
      <c r="K17" s="21"/>
      <c r="L17" s="21"/>
      <c r="M17" s="21"/>
      <c r="N17" s="21"/>
      <c r="O17" s="21"/>
      <c r="P17" s="21"/>
      <c r="Q17" s="21"/>
      <c r="R17" s="27"/>
      <c r="S17" s="21"/>
      <c r="T17" s="21"/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4" t="s">
        <v>267</v>
      </c>
      <c r="J18" s="4">
        <v>20</v>
      </c>
      <c r="K18" s="4">
        <v>20</v>
      </c>
      <c r="L18" s="4">
        <v>20</v>
      </c>
      <c r="M18" s="4">
        <v>20</v>
      </c>
      <c r="N18" s="4">
        <v>20</v>
      </c>
      <c r="O18" s="4">
        <v>20</v>
      </c>
      <c r="P18" s="4">
        <v>20</v>
      </c>
      <c r="Q18" s="4">
        <v>140</v>
      </c>
      <c r="R18" s="26"/>
      <c r="S18" s="4">
        <f>Q18</f>
        <v>140</v>
      </c>
      <c r="T18" s="4">
        <f>S18/7</f>
        <v>20</v>
      </c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4" t="s">
        <v>267</v>
      </c>
      <c r="J19" s="4">
        <v>10</v>
      </c>
      <c r="K19" s="4">
        <v>10</v>
      </c>
      <c r="L19" s="4">
        <v>10</v>
      </c>
      <c r="M19" s="4">
        <v>10</v>
      </c>
      <c r="N19" s="4">
        <v>10</v>
      </c>
      <c r="O19" s="4">
        <v>10</v>
      </c>
      <c r="P19" s="4">
        <v>10</v>
      </c>
      <c r="Q19" s="4">
        <v>70</v>
      </c>
      <c r="R19" s="26"/>
      <c r="S19" s="4">
        <v>70</v>
      </c>
      <c r="T19" s="4">
        <f>S19/7</f>
        <v>10</v>
      </c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26"/>
      <c r="S20" s="4"/>
      <c r="T20" s="4">
        <f t="shared" ref="T20:T59" si="0">S20/7</f>
        <v>0</v>
      </c>
    </row>
    <row r="21" spans="1:20" ht="16.5" customHeight="1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5"/>
      <c r="J21" s="21"/>
      <c r="K21" s="21"/>
      <c r="L21" s="21"/>
      <c r="M21" s="21"/>
      <c r="N21" s="21"/>
      <c r="O21" s="21"/>
      <c r="P21" s="21"/>
      <c r="Q21" s="21"/>
      <c r="R21" s="27"/>
      <c r="S21" s="21"/>
      <c r="T21" s="4">
        <f t="shared" si="0"/>
        <v>0</v>
      </c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15" t="s">
        <v>4</v>
      </c>
      <c r="J22" s="4">
        <v>1</v>
      </c>
      <c r="K22" s="4">
        <v>1</v>
      </c>
      <c r="L22" s="4">
        <v>1</v>
      </c>
      <c r="M22" s="4">
        <v>1</v>
      </c>
      <c r="N22" s="4">
        <v>1</v>
      </c>
      <c r="O22" s="4">
        <v>1</v>
      </c>
      <c r="P22" s="4">
        <v>1</v>
      </c>
      <c r="Q22" s="4">
        <v>7</v>
      </c>
      <c r="R22" s="8">
        <v>7</v>
      </c>
      <c r="S22" s="4">
        <f>Q22*R22</f>
        <v>49</v>
      </c>
      <c r="T22" s="4">
        <f t="shared" si="0"/>
        <v>7</v>
      </c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1">Q23*R23</f>
        <v>5</v>
      </c>
      <c r="T23" s="4">
        <f t="shared" si="0"/>
        <v>0.7142857142857143</v>
      </c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15" t="s">
        <v>4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  <c r="P24" s="4">
        <v>1</v>
      </c>
      <c r="Q24" s="4">
        <v>7</v>
      </c>
      <c r="R24" s="8">
        <v>0.6</v>
      </c>
      <c r="S24" s="4">
        <f t="shared" si="1"/>
        <v>4.2</v>
      </c>
      <c r="T24" s="4">
        <f t="shared" si="0"/>
        <v>0.6</v>
      </c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15" t="s">
        <v>4</v>
      </c>
      <c r="J25" s="4"/>
      <c r="K25" s="4"/>
      <c r="L25" s="4"/>
      <c r="M25" s="4"/>
      <c r="N25" s="4"/>
      <c r="O25" s="4"/>
      <c r="P25" s="4"/>
      <c r="Q25" s="4"/>
      <c r="R25" s="8">
        <v>8</v>
      </c>
      <c r="S25" s="4">
        <f t="shared" si="1"/>
        <v>0</v>
      </c>
      <c r="T25" s="4">
        <f t="shared" si="0"/>
        <v>0</v>
      </c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15" t="s">
        <v>4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4">
        <v>7</v>
      </c>
      <c r="R26" s="8">
        <v>0.7</v>
      </c>
      <c r="S26" s="4">
        <f t="shared" si="1"/>
        <v>4.8999999999999995</v>
      </c>
      <c r="T26" s="4">
        <f t="shared" si="0"/>
        <v>0.7</v>
      </c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15" t="s">
        <v>4</v>
      </c>
      <c r="J27" s="4">
        <v>2</v>
      </c>
      <c r="K27" s="4">
        <v>2</v>
      </c>
      <c r="L27" s="4">
        <v>2</v>
      </c>
      <c r="M27" s="4">
        <v>2</v>
      </c>
      <c r="N27" s="4">
        <v>2</v>
      </c>
      <c r="O27" s="4">
        <v>2</v>
      </c>
      <c r="P27" s="4">
        <v>2</v>
      </c>
      <c r="Q27" s="4">
        <v>14</v>
      </c>
      <c r="R27" s="8">
        <v>1.9</v>
      </c>
      <c r="S27" s="4">
        <f t="shared" si="1"/>
        <v>26.599999999999998</v>
      </c>
      <c r="T27" s="4">
        <f t="shared" si="0"/>
        <v>3.8</v>
      </c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15" t="s">
        <v>4</v>
      </c>
      <c r="J28" s="4">
        <v>1</v>
      </c>
      <c r="K28" s="4"/>
      <c r="L28" s="4">
        <v>1</v>
      </c>
      <c r="M28" s="4"/>
      <c r="N28" s="4">
        <v>1</v>
      </c>
      <c r="O28" s="4"/>
      <c r="P28" s="4">
        <v>1</v>
      </c>
      <c r="Q28" s="4">
        <v>4</v>
      </c>
      <c r="R28" s="8">
        <v>6.75</v>
      </c>
      <c r="S28" s="4">
        <f t="shared" si="1"/>
        <v>27</v>
      </c>
      <c r="T28" s="4">
        <f t="shared" si="0"/>
        <v>3.8571428571428572</v>
      </c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15" t="s">
        <v>4</v>
      </c>
      <c r="J29" s="4">
        <v>1</v>
      </c>
      <c r="K29" s="4"/>
      <c r="L29" s="4"/>
      <c r="M29" s="4"/>
      <c r="N29" s="4"/>
      <c r="O29" s="4"/>
      <c r="P29" s="4"/>
      <c r="Q29" s="4">
        <v>1</v>
      </c>
      <c r="R29" s="8">
        <v>1.5</v>
      </c>
      <c r="S29" s="4">
        <f t="shared" si="1"/>
        <v>1.5</v>
      </c>
      <c r="T29" s="4">
        <f t="shared" si="0"/>
        <v>0.21428571428571427</v>
      </c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15" t="s">
        <v>4</v>
      </c>
      <c r="J30" s="4">
        <v>1</v>
      </c>
      <c r="K30" s="4"/>
      <c r="L30" s="4"/>
      <c r="M30" s="4"/>
      <c r="N30" s="4"/>
      <c r="O30" s="4"/>
      <c r="P30" s="4"/>
      <c r="Q30" s="4">
        <v>1</v>
      </c>
      <c r="R30" s="8">
        <v>15</v>
      </c>
      <c r="S30" s="4">
        <f t="shared" si="1"/>
        <v>15</v>
      </c>
      <c r="T30" s="4">
        <f t="shared" si="0"/>
        <v>2.1428571428571428</v>
      </c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15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1"/>
        <v>1</v>
      </c>
      <c r="T31" s="4">
        <f t="shared" si="0"/>
        <v>0.14285714285714285</v>
      </c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1"/>
        <v>0</v>
      </c>
      <c r="T32" s="4">
        <f t="shared" si="0"/>
        <v>0</v>
      </c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1"/>
        <v>0</v>
      </c>
      <c r="T33" s="4">
        <f t="shared" si="0"/>
        <v>0</v>
      </c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1"/>
        <v>0</v>
      </c>
      <c r="T34" s="4">
        <f t="shared" si="0"/>
        <v>0</v>
      </c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>
        <f t="shared" si="1"/>
        <v>0</v>
      </c>
      <c r="T35" s="4">
        <f t="shared" si="0"/>
        <v>0</v>
      </c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1"/>
        <v>0</v>
      </c>
      <c r="T36" s="4">
        <f t="shared" si="0"/>
        <v>0</v>
      </c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1"/>
        <v>0</v>
      </c>
      <c r="T37" s="4">
        <f t="shared" si="0"/>
        <v>0</v>
      </c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1"/>
        <v>0</v>
      </c>
      <c r="T38" s="4">
        <f t="shared" si="0"/>
        <v>0</v>
      </c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>
        <f t="shared" si="1"/>
        <v>0</v>
      </c>
      <c r="T39" s="4">
        <f t="shared" si="0"/>
        <v>0</v>
      </c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1"/>
        <v>0</v>
      </c>
      <c r="T40" s="4">
        <f t="shared" si="0"/>
        <v>0</v>
      </c>
    </row>
    <row r="41" spans="1:20" ht="16.5" customHeight="1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4">
        <f t="shared" si="0"/>
        <v>0</v>
      </c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15" t="s">
        <v>4</v>
      </c>
      <c r="J42" s="4">
        <v>6</v>
      </c>
      <c r="K42" s="4">
        <v>6</v>
      </c>
      <c r="L42" s="4">
        <v>6</v>
      </c>
      <c r="M42" s="4"/>
      <c r="N42" s="4">
        <v>6</v>
      </c>
      <c r="O42" s="4"/>
      <c r="P42" s="4">
        <v>6</v>
      </c>
      <c r="Q42" s="4">
        <v>30</v>
      </c>
      <c r="R42" s="8">
        <v>0.1</v>
      </c>
      <c r="S42" s="4">
        <f>Q42*R42</f>
        <v>3</v>
      </c>
      <c r="T42" s="4">
        <f t="shared" si="0"/>
        <v>0.42857142857142855</v>
      </c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15" t="s">
        <v>4</v>
      </c>
      <c r="J43" s="4">
        <v>6</v>
      </c>
      <c r="K43" s="4"/>
      <c r="L43" s="4"/>
      <c r="M43" s="4"/>
      <c r="N43" s="4"/>
      <c r="O43" s="4"/>
      <c r="P43" s="4"/>
      <c r="Q43" s="4">
        <v>6</v>
      </c>
      <c r="R43" s="8">
        <v>1.9</v>
      </c>
      <c r="S43" s="4">
        <f t="shared" ref="S43:S59" si="2">Q43*R43</f>
        <v>11.399999999999999</v>
      </c>
      <c r="T43" s="4">
        <f t="shared" si="0"/>
        <v>1.6285714285714283</v>
      </c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15" t="s">
        <v>4</v>
      </c>
      <c r="J44" s="4"/>
      <c r="K44" s="4"/>
      <c r="L44" s="4"/>
      <c r="M44" s="4"/>
      <c r="N44" s="4"/>
      <c r="O44" s="4"/>
      <c r="P44" s="4"/>
      <c r="Q44" s="4"/>
      <c r="R44" s="8">
        <v>6</v>
      </c>
      <c r="S44" s="4">
        <f t="shared" si="2"/>
        <v>0</v>
      </c>
      <c r="T44" s="4">
        <f t="shared" si="0"/>
        <v>0</v>
      </c>
    </row>
    <row r="45" spans="1:20" ht="16.5">
      <c r="A45" s="11">
        <v>35</v>
      </c>
      <c r="B45" s="203" t="s">
        <v>64</v>
      </c>
      <c r="C45" s="203"/>
      <c r="D45" s="203"/>
      <c r="E45" s="203"/>
      <c r="F45" s="203"/>
      <c r="G45" s="203"/>
      <c r="H45" s="203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2"/>
        <v>0</v>
      </c>
      <c r="T45" s="4">
        <f t="shared" si="0"/>
        <v>0</v>
      </c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15" t="s">
        <v>4</v>
      </c>
      <c r="J46" s="4">
        <v>3</v>
      </c>
      <c r="K46" s="4"/>
      <c r="L46" s="4"/>
      <c r="M46" s="4"/>
      <c r="N46" s="4"/>
      <c r="O46" s="4"/>
      <c r="P46" s="4"/>
      <c r="Q46" s="4">
        <v>3</v>
      </c>
      <c r="R46" s="8">
        <v>2</v>
      </c>
      <c r="S46" s="4">
        <f t="shared" si="2"/>
        <v>6</v>
      </c>
      <c r="T46" s="4">
        <f t="shared" si="0"/>
        <v>0.8571428571428571</v>
      </c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15" t="s">
        <v>4</v>
      </c>
      <c r="J47" s="4">
        <v>2</v>
      </c>
      <c r="K47" s="4"/>
      <c r="L47" s="4"/>
      <c r="M47" s="4"/>
      <c r="N47" s="4"/>
      <c r="O47" s="4"/>
      <c r="P47" s="4"/>
      <c r="Q47" s="4">
        <v>2</v>
      </c>
      <c r="R47" s="8">
        <v>0.8</v>
      </c>
      <c r="S47" s="4">
        <f t="shared" si="2"/>
        <v>1.6</v>
      </c>
      <c r="T47" s="4">
        <f t="shared" si="0"/>
        <v>0.22857142857142859</v>
      </c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15" t="s">
        <v>4</v>
      </c>
      <c r="J48" s="4">
        <v>5</v>
      </c>
      <c r="K48" s="4"/>
      <c r="L48" s="4"/>
      <c r="M48" s="4"/>
      <c r="N48" s="4"/>
      <c r="O48" s="4"/>
      <c r="P48" s="4"/>
      <c r="Q48" s="4">
        <v>5</v>
      </c>
      <c r="R48" s="8">
        <v>0.15</v>
      </c>
      <c r="S48" s="4">
        <f t="shared" si="2"/>
        <v>0.75</v>
      </c>
      <c r="T48" s="4">
        <f t="shared" si="0"/>
        <v>0.10714285714285714</v>
      </c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15" t="s">
        <v>4</v>
      </c>
      <c r="J49" s="4">
        <v>2</v>
      </c>
      <c r="K49" s="4"/>
      <c r="L49" s="4"/>
      <c r="M49" s="4"/>
      <c r="N49" s="4"/>
      <c r="O49" s="4"/>
      <c r="P49" s="4"/>
      <c r="Q49" s="4">
        <v>2</v>
      </c>
      <c r="R49" s="8">
        <v>0.3</v>
      </c>
      <c r="S49" s="4">
        <f t="shared" si="2"/>
        <v>0.6</v>
      </c>
      <c r="T49" s="4">
        <f t="shared" si="0"/>
        <v>8.5714285714285715E-2</v>
      </c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15" t="s">
        <v>4</v>
      </c>
      <c r="J50" s="4">
        <v>2</v>
      </c>
      <c r="K50" s="4"/>
      <c r="L50" s="4"/>
      <c r="M50" s="4"/>
      <c r="N50" s="4"/>
      <c r="O50" s="4"/>
      <c r="P50" s="4"/>
      <c r="Q50" s="4">
        <v>2</v>
      </c>
      <c r="R50" s="8">
        <v>1.5</v>
      </c>
      <c r="S50" s="4">
        <f t="shared" si="2"/>
        <v>3</v>
      </c>
      <c r="T50" s="4">
        <f t="shared" si="0"/>
        <v>0.42857142857142855</v>
      </c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15" t="s">
        <v>4</v>
      </c>
      <c r="J51" s="4">
        <v>500</v>
      </c>
      <c r="K51" s="4"/>
      <c r="L51" s="4">
        <v>500</v>
      </c>
      <c r="M51" s="4"/>
      <c r="N51" s="4"/>
      <c r="O51" s="4">
        <v>500</v>
      </c>
      <c r="P51" s="4"/>
      <c r="Q51" s="4">
        <f>SUM(J51:P51)</f>
        <v>1500</v>
      </c>
      <c r="R51" s="8">
        <f>5.8/500</f>
        <v>1.1599999999999999E-2</v>
      </c>
      <c r="S51" s="4">
        <f t="shared" si="2"/>
        <v>17.399999999999999</v>
      </c>
      <c r="T51" s="4">
        <f t="shared" si="0"/>
        <v>2.4857142857142853</v>
      </c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2"/>
        <v>0</v>
      </c>
      <c r="T52" s="4">
        <f t="shared" si="0"/>
        <v>0</v>
      </c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15" t="s">
        <v>4</v>
      </c>
      <c r="J53" s="4"/>
      <c r="K53" s="4"/>
      <c r="L53" s="4"/>
      <c r="M53" s="4"/>
      <c r="N53" s="4"/>
      <c r="O53" s="4"/>
      <c r="P53" s="4"/>
      <c r="Q53" s="4"/>
      <c r="R53" s="8">
        <v>0.1</v>
      </c>
      <c r="S53" s="4">
        <f t="shared" si="2"/>
        <v>0</v>
      </c>
      <c r="T53" s="4">
        <f t="shared" si="0"/>
        <v>0</v>
      </c>
    </row>
    <row r="54" spans="1:20" ht="16.5">
      <c r="A54" s="11">
        <v>44</v>
      </c>
      <c r="B54" s="203" t="s">
        <v>73</v>
      </c>
      <c r="C54" s="203"/>
      <c r="D54" s="203"/>
      <c r="E54" s="203"/>
      <c r="F54" s="203"/>
      <c r="G54" s="203"/>
      <c r="H54" s="203"/>
      <c r="I54" s="15" t="s">
        <v>4</v>
      </c>
      <c r="J54" s="4"/>
      <c r="K54" s="4"/>
      <c r="L54" s="4"/>
      <c r="M54" s="4"/>
      <c r="N54" s="4"/>
      <c r="O54" s="4"/>
      <c r="P54" s="4"/>
      <c r="Q54" s="4"/>
      <c r="R54" s="9">
        <v>1</v>
      </c>
      <c r="S54" s="4">
        <f t="shared" si="2"/>
        <v>0</v>
      </c>
      <c r="T54" s="4">
        <f t="shared" si="0"/>
        <v>0</v>
      </c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15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>
        <f t="shared" si="2"/>
        <v>0</v>
      </c>
      <c r="T55" s="4">
        <f t="shared" si="0"/>
        <v>0</v>
      </c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2"/>
        <v>0</v>
      </c>
      <c r="T56" s="4">
        <f t="shared" si="0"/>
        <v>0</v>
      </c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2"/>
        <v>0</v>
      </c>
      <c r="T57" s="4">
        <f t="shared" si="0"/>
        <v>0</v>
      </c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2"/>
        <v>0</v>
      </c>
      <c r="T58" s="4">
        <f t="shared" si="0"/>
        <v>0</v>
      </c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2"/>
        <v>0</v>
      </c>
      <c r="T59" s="4">
        <f t="shared" si="0"/>
        <v>0</v>
      </c>
    </row>
    <row r="60" spans="1:20" ht="16.5" customHeight="1">
      <c r="A60" s="11">
        <v>50</v>
      </c>
      <c r="B60" s="214" t="s">
        <v>271</v>
      </c>
      <c r="C60" s="214"/>
      <c r="D60" s="214"/>
      <c r="E60" s="214"/>
      <c r="F60" s="214"/>
      <c r="G60" s="214"/>
      <c r="H60" s="214"/>
      <c r="I60" s="25"/>
      <c r="J60" s="21"/>
      <c r="K60" s="21"/>
      <c r="L60" s="21"/>
      <c r="M60" s="21"/>
      <c r="N60" s="21"/>
      <c r="O60" s="21"/>
      <c r="P60" s="21"/>
      <c r="Q60" s="21"/>
      <c r="R60" s="27"/>
      <c r="S60" s="21"/>
      <c r="T60" s="21"/>
    </row>
    <row r="61" spans="1:20" ht="16.5">
      <c r="A61" s="11">
        <v>51</v>
      </c>
      <c r="B61" s="203" t="s">
        <v>241</v>
      </c>
      <c r="C61" s="203"/>
      <c r="D61" s="203"/>
      <c r="E61" s="203"/>
      <c r="F61" s="203"/>
      <c r="G61" s="203"/>
      <c r="H61" s="203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>
      <c r="A62" s="11">
        <v>52</v>
      </c>
      <c r="B62" s="203" t="s">
        <v>266</v>
      </c>
      <c r="C62" s="203"/>
      <c r="D62" s="203"/>
      <c r="E62" s="203"/>
      <c r="F62" s="203"/>
      <c r="G62" s="203"/>
      <c r="H62" s="203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>
        <f t="shared" ref="T62:T64" si="3">S62</f>
        <v>400</v>
      </c>
    </row>
    <row r="63" spans="1:20" ht="16.5">
      <c r="A63" s="11">
        <v>53</v>
      </c>
      <c r="B63" s="203" t="s">
        <v>272</v>
      </c>
      <c r="C63" s="203"/>
      <c r="D63" s="203"/>
      <c r="E63" s="203"/>
      <c r="F63" s="203"/>
      <c r="G63" s="203"/>
      <c r="H63" s="203"/>
      <c r="I63" s="24" t="s">
        <v>267</v>
      </c>
      <c r="J63" s="4"/>
      <c r="K63" s="4"/>
      <c r="L63" s="4"/>
      <c r="M63" s="4"/>
      <c r="N63" s="4"/>
      <c r="O63" s="4"/>
      <c r="P63" s="4"/>
      <c r="Q63" s="4">
        <v>3</v>
      </c>
      <c r="R63" s="10">
        <v>130</v>
      </c>
      <c r="S63" s="4">
        <f>Q63*R63</f>
        <v>390</v>
      </c>
      <c r="T63" s="4">
        <f t="shared" si="3"/>
        <v>390</v>
      </c>
    </row>
    <row r="64" spans="1:20" ht="16.5">
      <c r="A64" s="11">
        <v>54</v>
      </c>
      <c r="B64" s="203" t="s">
        <v>273</v>
      </c>
      <c r="C64" s="203"/>
      <c r="D64" s="203"/>
      <c r="E64" s="203"/>
      <c r="F64" s="203"/>
      <c r="G64" s="203"/>
      <c r="H64" s="203"/>
      <c r="I64" s="24" t="s">
        <v>267</v>
      </c>
      <c r="J64" s="4"/>
      <c r="K64" s="4"/>
      <c r="L64" s="4"/>
      <c r="M64" s="4"/>
      <c r="N64" s="4"/>
      <c r="O64" s="4"/>
      <c r="P64" s="4"/>
      <c r="Q64" s="4">
        <v>1</v>
      </c>
      <c r="R64" s="10">
        <v>400</v>
      </c>
      <c r="S64" s="4">
        <f>Q64*R64</f>
        <v>400</v>
      </c>
      <c r="T64" s="4">
        <f t="shared" si="3"/>
        <v>400</v>
      </c>
    </row>
    <row r="65" spans="1:20" ht="16.5">
      <c r="A65" s="11">
        <v>55</v>
      </c>
      <c r="B65" s="203"/>
      <c r="C65" s="203"/>
      <c r="D65" s="203"/>
      <c r="E65" s="203"/>
      <c r="F65" s="203"/>
      <c r="G65" s="203"/>
      <c r="H65" s="203"/>
      <c r="I65" s="24"/>
      <c r="J65" s="4"/>
      <c r="K65" s="4"/>
      <c r="L65" s="4"/>
      <c r="M65" s="4"/>
      <c r="N65" s="4"/>
      <c r="O65" s="4"/>
      <c r="P65" s="4"/>
      <c r="Q65" s="4"/>
      <c r="R65" s="10"/>
      <c r="S65" s="4"/>
      <c r="T65" s="4"/>
    </row>
    <row r="66" spans="1:20" ht="16.5" customHeight="1">
      <c r="A66" s="11">
        <v>56</v>
      </c>
      <c r="B66" s="214" t="s">
        <v>245</v>
      </c>
      <c r="C66" s="214"/>
      <c r="D66" s="214"/>
      <c r="E66" s="214"/>
      <c r="F66" s="214"/>
      <c r="G66" s="214"/>
      <c r="H66" s="214"/>
      <c r="I66" s="25"/>
      <c r="J66" s="21"/>
      <c r="K66" s="21"/>
      <c r="L66" s="21"/>
      <c r="M66" s="21"/>
      <c r="N66" s="21"/>
      <c r="O66" s="21"/>
      <c r="P66" s="21"/>
      <c r="Q66" s="21"/>
      <c r="R66" s="27"/>
      <c r="S66" s="21"/>
      <c r="T66" s="21"/>
    </row>
    <row r="67" spans="1:20" ht="16.5">
      <c r="A67" s="11">
        <v>57</v>
      </c>
      <c r="B67" s="203" t="s">
        <v>246</v>
      </c>
      <c r="C67" s="203"/>
      <c r="D67" s="203"/>
      <c r="E67" s="203"/>
      <c r="F67" s="203"/>
      <c r="G67" s="203"/>
      <c r="H67" s="203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>
      <c r="A68" s="11">
        <v>58</v>
      </c>
      <c r="B68" s="203" t="s">
        <v>247</v>
      </c>
      <c r="C68" s="203"/>
      <c r="D68" s="203"/>
      <c r="E68" s="203"/>
      <c r="F68" s="203"/>
      <c r="G68" s="203"/>
      <c r="H68" s="203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>
      <c r="A69" s="11">
        <v>59</v>
      </c>
      <c r="B69" s="203" t="s">
        <v>248</v>
      </c>
      <c r="C69" s="203"/>
      <c r="D69" s="203"/>
      <c r="E69" s="203"/>
      <c r="F69" s="203"/>
      <c r="G69" s="203"/>
      <c r="H69" s="203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>
      <c r="A70" s="11">
        <v>60</v>
      </c>
      <c r="B70" s="203" t="s">
        <v>249</v>
      </c>
      <c r="C70" s="203"/>
      <c r="D70" s="203"/>
      <c r="E70" s="203"/>
      <c r="F70" s="203"/>
      <c r="G70" s="203"/>
      <c r="H70" s="203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>
      <c r="A71" s="11">
        <v>61</v>
      </c>
      <c r="B71" s="203" t="s">
        <v>250</v>
      </c>
      <c r="C71" s="203"/>
      <c r="D71" s="203"/>
      <c r="E71" s="203"/>
      <c r="F71" s="203"/>
      <c r="G71" s="203"/>
      <c r="H71" s="203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>
      <c r="A72" s="11">
        <v>62</v>
      </c>
      <c r="B72" s="203" t="s">
        <v>251</v>
      </c>
      <c r="C72" s="203"/>
      <c r="D72" s="203"/>
      <c r="E72" s="203"/>
      <c r="F72" s="203"/>
      <c r="G72" s="203"/>
      <c r="H72" s="203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>
      <c r="A73" s="11">
        <v>63</v>
      </c>
      <c r="B73" s="203" t="s">
        <v>252</v>
      </c>
      <c r="C73" s="203"/>
      <c r="D73" s="203"/>
      <c r="E73" s="203"/>
      <c r="F73" s="203"/>
      <c r="G73" s="203"/>
      <c r="H73" s="203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>
      <c r="A74" s="11">
        <v>64</v>
      </c>
      <c r="B74" s="203" t="s">
        <v>253</v>
      </c>
      <c r="C74" s="203"/>
      <c r="D74" s="203"/>
      <c r="E74" s="203"/>
      <c r="F74" s="203"/>
      <c r="G74" s="203"/>
      <c r="H74" s="203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>
      <c r="A75" s="11">
        <v>65</v>
      </c>
      <c r="B75" s="214" t="s">
        <v>254</v>
      </c>
      <c r="C75" s="214"/>
      <c r="D75" s="214"/>
      <c r="E75" s="214"/>
      <c r="F75" s="214"/>
      <c r="G75" s="214"/>
      <c r="H75" s="214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>
      <c r="A76" s="11">
        <v>66</v>
      </c>
      <c r="B76" s="203" t="s">
        <v>255</v>
      </c>
      <c r="C76" s="203"/>
      <c r="D76" s="203"/>
      <c r="E76" s="203"/>
      <c r="F76" s="203"/>
      <c r="G76" s="203"/>
      <c r="H76" s="203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>
      <c r="A77" s="11">
        <v>67</v>
      </c>
      <c r="B77" s="203" t="s">
        <v>256</v>
      </c>
      <c r="C77" s="203"/>
      <c r="D77" s="203"/>
      <c r="E77" s="203"/>
      <c r="F77" s="203"/>
      <c r="G77" s="203"/>
      <c r="H77" s="203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>
      <c r="A78" s="11">
        <v>68</v>
      </c>
      <c r="B78" s="203" t="s">
        <v>257</v>
      </c>
      <c r="C78" s="203"/>
      <c r="D78" s="203"/>
      <c r="E78" s="203"/>
      <c r="F78" s="203"/>
      <c r="G78" s="203"/>
      <c r="H78" s="203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>
      <c r="A79" s="11">
        <v>69</v>
      </c>
      <c r="B79" s="203" t="s">
        <v>31</v>
      </c>
      <c r="C79" s="203"/>
      <c r="D79" s="203"/>
      <c r="E79" s="203"/>
      <c r="F79" s="203"/>
      <c r="G79" s="203"/>
      <c r="H79" s="203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>
      <c r="A80" s="11">
        <v>70</v>
      </c>
      <c r="B80" s="203" t="s">
        <v>258</v>
      </c>
      <c r="C80" s="203"/>
      <c r="D80" s="203"/>
      <c r="E80" s="203"/>
      <c r="F80" s="203"/>
      <c r="G80" s="203"/>
      <c r="H80" s="203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>
      <c r="A81" s="11">
        <v>71</v>
      </c>
      <c r="B81" s="203" t="s">
        <v>259</v>
      </c>
      <c r="C81" s="203"/>
      <c r="D81" s="203"/>
      <c r="E81" s="203"/>
      <c r="F81" s="203"/>
      <c r="G81" s="203"/>
      <c r="H81" s="203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>
      <c r="A82" s="11">
        <v>72</v>
      </c>
      <c r="B82" s="203" t="s">
        <v>260</v>
      </c>
      <c r="C82" s="203"/>
      <c r="D82" s="203"/>
      <c r="E82" s="203"/>
      <c r="F82" s="203"/>
      <c r="G82" s="203"/>
      <c r="H82" s="203"/>
      <c r="I82" s="15" t="s">
        <v>4</v>
      </c>
      <c r="J82" s="4"/>
      <c r="K82" s="4"/>
      <c r="L82" s="4"/>
      <c r="M82" s="4"/>
      <c r="N82" s="4"/>
      <c r="O82" s="4"/>
      <c r="P82" s="4"/>
      <c r="Q82" s="4">
        <v>1</v>
      </c>
      <c r="R82" s="26">
        <v>40</v>
      </c>
      <c r="S82" s="4">
        <f t="shared" ref="S82:S87" si="4">Q82*R82</f>
        <v>40</v>
      </c>
      <c r="T82" s="4"/>
    </row>
    <row r="83" spans="1:20" ht="16.5">
      <c r="A83" s="11">
        <v>73</v>
      </c>
      <c r="B83" s="203" t="s">
        <v>30</v>
      </c>
      <c r="C83" s="203"/>
      <c r="D83" s="203"/>
      <c r="E83" s="203"/>
      <c r="F83" s="203"/>
      <c r="G83" s="203"/>
      <c r="H83" s="203"/>
      <c r="I83" s="15" t="s">
        <v>4</v>
      </c>
      <c r="J83" s="4"/>
      <c r="K83" s="4"/>
      <c r="L83" s="4"/>
      <c r="M83" s="4"/>
      <c r="N83" s="4"/>
      <c r="O83" s="4"/>
      <c r="P83" s="4"/>
      <c r="Q83" s="4">
        <v>1</v>
      </c>
      <c r="R83" s="26">
        <v>1.5</v>
      </c>
      <c r="S83" s="4">
        <f t="shared" si="4"/>
        <v>1.5</v>
      </c>
      <c r="T83" s="4"/>
    </row>
    <row r="84" spans="1:20" ht="16.5">
      <c r="A84" s="11">
        <v>74</v>
      </c>
      <c r="B84" s="203" t="s">
        <v>261</v>
      </c>
      <c r="C84" s="203"/>
      <c r="D84" s="203"/>
      <c r="E84" s="203"/>
      <c r="F84" s="203"/>
      <c r="G84" s="203"/>
      <c r="H84" s="203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customHeight="1">
      <c r="A85" s="11">
        <v>75</v>
      </c>
      <c r="B85" s="215" t="s">
        <v>262</v>
      </c>
      <c r="C85" s="215"/>
      <c r="D85" s="215"/>
      <c r="E85" s="215"/>
      <c r="F85" s="215"/>
      <c r="G85" s="215"/>
      <c r="H85" s="215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>
      <c r="A86" s="11">
        <v>76</v>
      </c>
      <c r="B86" s="203" t="s">
        <v>263</v>
      </c>
      <c r="C86" s="203"/>
      <c r="D86" s="203"/>
      <c r="E86" s="203"/>
      <c r="F86" s="203"/>
      <c r="G86" s="203"/>
      <c r="H86" s="203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>
      <c r="A87" s="11">
        <v>77</v>
      </c>
      <c r="B87" s="203" t="s">
        <v>264</v>
      </c>
      <c r="C87" s="203"/>
      <c r="D87" s="203"/>
      <c r="E87" s="203"/>
      <c r="F87" s="203"/>
      <c r="G87" s="203"/>
      <c r="H87" s="203"/>
      <c r="I87" s="15" t="s">
        <v>4</v>
      </c>
      <c r="J87" s="4"/>
      <c r="K87" s="4"/>
      <c r="L87" s="4"/>
      <c r="M87" s="4"/>
      <c r="N87" s="4"/>
      <c r="O87" s="4"/>
      <c r="P87" s="4"/>
      <c r="Q87" s="4">
        <v>1</v>
      </c>
      <c r="R87" s="26">
        <v>20</v>
      </c>
      <c r="S87" s="4">
        <f t="shared" si="4"/>
        <v>20</v>
      </c>
      <c r="T87" s="4"/>
    </row>
    <row r="88" spans="1:20" ht="16.5">
      <c r="A88" s="11">
        <v>78</v>
      </c>
      <c r="B88" s="203" t="s">
        <v>265</v>
      </c>
      <c r="C88" s="203"/>
      <c r="D88" s="203"/>
      <c r="E88" s="203"/>
      <c r="F88" s="203"/>
      <c r="G88" s="203"/>
      <c r="H88" s="203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3:H33"/>
    <mergeCell ref="B34:H34"/>
    <mergeCell ref="B35:H35"/>
    <mergeCell ref="B36:H36"/>
    <mergeCell ref="B37:H37"/>
    <mergeCell ref="B38:H38"/>
    <mergeCell ref="B27:H27"/>
    <mergeCell ref="B28:H28"/>
    <mergeCell ref="B29:H29"/>
    <mergeCell ref="B30:H30"/>
    <mergeCell ref="B31:H31"/>
    <mergeCell ref="B32:H32"/>
    <mergeCell ref="A9:A10"/>
    <mergeCell ref="B9:H10"/>
    <mergeCell ref="I9:I10"/>
    <mergeCell ref="J9:Q9"/>
    <mergeCell ref="B22:H22"/>
    <mergeCell ref="B23:H23"/>
    <mergeCell ref="B24:H24"/>
    <mergeCell ref="B25:H25"/>
    <mergeCell ref="B26:H26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R9:R10"/>
    <mergeCell ref="S9:S10"/>
    <mergeCell ref="A1:T1"/>
    <mergeCell ref="A2:C2"/>
    <mergeCell ref="D2:E2"/>
    <mergeCell ref="F2:G2"/>
    <mergeCell ref="I2:J2"/>
    <mergeCell ref="K2:L2"/>
    <mergeCell ref="M2:N2"/>
    <mergeCell ref="O2:P2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</sheetPr>
  <dimension ref="A1:T88"/>
  <sheetViews>
    <sheetView topLeftCell="A52" zoomScale="90" zoomScaleNormal="90" workbookViewId="0">
      <selection activeCell="B61" sqref="B61:H61"/>
    </sheetView>
  </sheetViews>
  <sheetFormatPr defaultColWidth="9.140625" defaultRowHeight="15"/>
  <cols>
    <col min="1" max="1" width="5.7109375" style="19" customWidth="1"/>
    <col min="2" max="2" width="10.140625" style="1" customWidth="1"/>
    <col min="3" max="3" width="11.28515625" style="1" customWidth="1"/>
    <col min="4" max="7" width="9.140625" style="1"/>
    <col min="8" max="8" width="9.28515625" style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7" width="10.7109375" style="1" customWidth="1"/>
    <col min="18" max="18" width="14" style="1" customWidth="1"/>
    <col min="19" max="19" width="13.5703125" style="1" customWidth="1"/>
    <col min="20" max="20" width="13.28515625" style="1" customWidth="1"/>
    <col min="21" max="16384" width="9.140625" style="1"/>
  </cols>
  <sheetData>
    <row r="1" spans="1:20" ht="35.1" customHeight="1" thickBot="1">
      <c r="A1" s="216" t="s">
        <v>240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1:20" s="2" customFormat="1" ht="65.25" customHeight="1" thickBot="1">
      <c r="A2" s="233" t="s">
        <v>7</v>
      </c>
      <c r="B2" s="234"/>
      <c r="C2" s="235"/>
      <c r="D2" s="236" t="s">
        <v>8</v>
      </c>
      <c r="E2" s="235"/>
      <c r="F2" s="236" t="s">
        <v>9</v>
      </c>
      <c r="G2" s="235"/>
      <c r="H2" s="13" t="s">
        <v>10</v>
      </c>
      <c r="I2" s="222" t="s">
        <v>11</v>
      </c>
      <c r="J2" s="222"/>
      <c r="K2" s="222" t="s">
        <v>12</v>
      </c>
      <c r="L2" s="222"/>
      <c r="M2" s="222" t="s">
        <v>13</v>
      </c>
      <c r="N2" s="222"/>
      <c r="O2" s="222" t="s">
        <v>5</v>
      </c>
      <c r="P2" s="236"/>
      <c r="Q2" s="221" t="s">
        <v>14</v>
      </c>
      <c r="R2" s="222"/>
      <c r="S2" s="222"/>
      <c r="T2" s="223"/>
    </row>
    <row r="3" spans="1:20" ht="17.25" thickBot="1">
      <c r="A3" s="248" t="s">
        <v>79</v>
      </c>
      <c r="B3" s="249"/>
      <c r="C3" s="250"/>
      <c r="D3" s="240" t="s">
        <v>152</v>
      </c>
      <c r="E3" s="254"/>
      <c r="F3" s="241" t="s">
        <v>153</v>
      </c>
      <c r="G3" s="244"/>
      <c r="H3" s="16">
        <v>868</v>
      </c>
      <c r="I3" s="207" t="s">
        <v>154</v>
      </c>
      <c r="J3" s="207"/>
      <c r="K3" s="207" t="s">
        <v>155</v>
      </c>
      <c r="L3" s="207"/>
      <c r="M3" s="237" t="s">
        <v>156</v>
      </c>
      <c r="N3" s="237"/>
      <c r="O3" s="239" t="s">
        <v>152</v>
      </c>
      <c r="P3" s="240"/>
      <c r="Q3" s="224"/>
      <c r="R3" s="225"/>
      <c r="S3" s="225"/>
      <c r="T3" s="226"/>
    </row>
    <row r="4" spans="1:20" ht="16.5">
      <c r="A4" s="251"/>
      <c r="B4" s="252"/>
      <c r="C4" s="253"/>
      <c r="D4" s="241"/>
      <c r="E4" s="244"/>
      <c r="F4" s="241"/>
      <c r="G4" s="244"/>
      <c r="H4" s="14"/>
      <c r="I4" s="245" t="s">
        <v>164</v>
      </c>
      <c r="J4" s="245"/>
      <c r="K4" s="245" t="s">
        <v>165</v>
      </c>
      <c r="L4" s="245"/>
      <c r="M4" s="213"/>
      <c r="N4" s="213"/>
      <c r="O4" s="208"/>
      <c r="P4" s="241"/>
      <c r="Q4" s="227"/>
      <c r="R4" s="228"/>
      <c r="S4" s="228"/>
      <c r="T4" s="229"/>
    </row>
    <row r="5" spans="1:20" ht="16.5">
      <c r="A5" s="251"/>
      <c r="B5" s="252"/>
      <c r="C5" s="253"/>
      <c r="D5" s="241"/>
      <c r="E5" s="244"/>
      <c r="F5" s="241"/>
      <c r="G5" s="244"/>
      <c r="H5" s="14"/>
      <c r="I5" s="207"/>
      <c r="J5" s="207"/>
      <c r="K5" s="207"/>
      <c r="L5" s="207"/>
      <c r="M5" s="213"/>
      <c r="N5" s="213"/>
      <c r="O5" s="208"/>
      <c r="P5" s="241"/>
      <c r="Q5" s="227"/>
      <c r="R5" s="228"/>
      <c r="S5" s="228"/>
      <c r="T5" s="229"/>
    </row>
    <row r="6" spans="1:20" ht="16.5">
      <c r="A6" s="251"/>
      <c r="B6" s="252"/>
      <c r="C6" s="253"/>
      <c r="D6" s="241"/>
      <c r="E6" s="244"/>
      <c r="F6" s="241"/>
      <c r="G6" s="244"/>
      <c r="H6" s="14"/>
      <c r="I6" s="207"/>
      <c r="J6" s="207"/>
      <c r="K6" s="207"/>
      <c r="L6" s="207"/>
      <c r="M6" s="213"/>
      <c r="N6" s="213"/>
      <c r="O6" s="208"/>
      <c r="P6" s="241"/>
      <c r="Q6" s="227"/>
      <c r="R6" s="228"/>
      <c r="S6" s="228"/>
      <c r="T6" s="229"/>
    </row>
    <row r="7" spans="1:20" ht="16.5">
      <c r="A7" s="251"/>
      <c r="B7" s="252"/>
      <c r="C7" s="253"/>
      <c r="D7" s="241"/>
      <c r="E7" s="244"/>
      <c r="F7" s="241"/>
      <c r="G7" s="244"/>
      <c r="H7" s="14"/>
      <c r="I7" s="207"/>
      <c r="J7" s="207"/>
      <c r="K7" s="207"/>
      <c r="L7" s="207"/>
      <c r="M7" s="213"/>
      <c r="N7" s="213"/>
      <c r="O7" s="208"/>
      <c r="P7" s="241"/>
      <c r="Q7" s="227"/>
      <c r="R7" s="228"/>
      <c r="S7" s="228"/>
      <c r="T7" s="229"/>
    </row>
    <row r="8" spans="1:20" ht="17.25" thickBot="1">
      <c r="A8" s="251"/>
      <c r="B8" s="252"/>
      <c r="C8" s="253"/>
      <c r="D8" s="243"/>
      <c r="E8" s="246"/>
      <c r="F8" s="243"/>
      <c r="G8" s="246"/>
      <c r="H8" s="22"/>
      <c r="I8" s="247"/>
      <c r="J8" s="247"/>
      <c r="K8" s="247"/>
      <c r="L8" s="247"/>
      <c r="M8" s="238"/>
      <c r="N8" s="238"/>
      <c r="O8" s="242"/>
      <c r="P8" s="243"/>
      <c r="Q8" s="230"/>
      <c r="R8" s="231"/>
      <c r="S8" s="231"/>
      <c r="T8" s="232"/>
    </row>
    <row r="9" spans="1:20" ht="16.5" customHeight="1">
      <c r="A9" s="255" t="s">
        <v>0</v>
      </c>
      <c r="B9" s="191" t="s">
        <v>2</v>
      </c>
      <c r="C9" s="191"/>
      <c r="D9" s="191"/>
      <c r="E9" s="191"/>
      <c r="F9" s="191"/>
      <c r="G9" s="191"/>
      <c r="H9" s="191"/>
      <c r="I9" s="191" t="s">
        <v>1</v>
      </c>
      <c r="J9" s="191" t="s">
        <v>3</v>
      </c>
      <c r="K9" s="191"/>
      <c r="L9" s="191"/>
      <c r="M9" s="191"/>
      <c r="N9" s="191"/>
      <c r="O9" s="191"/>
      <c r="P9" s="191"/>
      <c r="Q9" s="188"/>
      <c r="R9" s="188" t="s">
        <v>243</v>
      </c>
      <c r="S9" s="188" t="s">
        <v>244</v>
      </c>
      <c r="T9" s="188" t="s">
        <v>242</v>
      </c>
    </row>
    <row r="10" spans="1:20" ht="51" customHeight="1">
      <c r="A10" s="255"/>
      <c r="B10" s="191"/>
      <c r="C10" s="191"/>
      <c r="D10" s="191"/>
      <c r="E10" s="191"/>
      <c r="F10" s="191"/>
      <c r="G10" s="191"/>
      <c r="H10" s="191"/>
      <c r="I10" s="191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1"/>
      <c r="S10" s="191"/>
      <c r="T10" s="191"/>
    </row>
    <row r="11" spans="1:20" s="18" customFormat="1" ht="16.5" customHeight="1">
      <c r="A11" s="20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>
      <c r="A12" s="20">
        <v>2</v>
      </c>
      <c r="B12" s="203" t="s">
        <v>33</v>
      </c>
      <c r="C12" s="203"/>
      <c r="D12" s="203"/>
      <c r="E12" s="203"/>
      <c r="F12" s="203"/>
      <c r="G12" s="203"/>
      <c r="H12" s="203"/>
      <c r="I12" s="24" t="s">
        <v>267</v>
      </c>
      <c r="J12" s="4">
        <v>60</v>
      </c>
      <c r="K12" s="4">
        <v>60</v>
      </c>
      <c r="L12" s="4">
        <v>60</v>
      </c>
      <c r="M12" s="4">
        <v>50</v>
      </c>
      <c r="N12" s="4">
        <v>40</v>
      </c>
      <c r="O12" s="4">
        <v>3</v>
      </c>
      <c r="P12" s="4">
        <v>3</v>
      </c>
      <c r="Q12" s="4">
        <f>SUM(J12:P12)</f>
        <v>276</v>
      </c>
      <c r="R12" s="4"/>
      <c r="S12" s="4">
        <v>276</v>
      </c>
      <c r="T12" s="4">
        <f>S12/7</f>
        <v>39.428571428571431</v>
      </c>
    </row>
    <row r="13" spans="1:20" ht="16.5">
      <c r="A13" s="20">
        <v>3</v>
      </c>
      <c r="B13" s="203" t="s">
        <v>34</v>
      </c>
      <c r="C13" s="203"/>
      <c r="D13" s="203"/>
      <c r="E13" s="203"/>
      <c r="F13" s="203"/>
      <c r="G13" s="203"/>
      <c r="H13" s="203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>
      <c r="A14" s="20">
        <v>4</v>
      </c>
      <c r="B14" s="203" t="s">
        <v>35</v>
      </c>
      <c r="C14" s="203"/>
      <c r="D14" s="203"/>
      <c r="E14" s="203"/>
      <c r="F14" s="203"/>
      <c r="G14" s="203"/>
      <c r="H14" s="203"/>
      <c r="I14" s="24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.5">
      <c r="A15" s="20">
        <v>5</v>
      </c>
      <c r="B15" s="203" t="s">
        <v>95</v>
      </c>
      <c r="C15" s="203"/>
      <c r="D15" s="203"/>
      <c r="E15" s="203"/>
      <c r="F15" s="203"/>
      <c r="G15" s="203"/>
      <c r="H15" s="203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>
      <c r="A16" s="20">
        <v>6</v>
      </c>
      <c r="B16" s="203" t="s">
        <v>37</v>
      </c>
      <c r="C16" s="203"/>
      <c r="D16" s="203"/>
      <c r="E16" s="203"/>
      <c r="F16" s="203"/>
      <c r="G16" s="203"/>
      <c r="H16" s="203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s="18" customFormat="1" ht="16.5" customHeight="1">
      <c r="A17" s="20">
        <v>7</v>
      </c>
      <c r="B17" s="214" t="s">
        <v>38</v>
      </c>
      <c r="C17" s="214"/>
      <c r="D17" s="214"/>
      <c r="E17" s="214"/>
      <c r="F17" s="214"/>
      <c r="G17" s="214"/>
      <c r="H17" s="214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>
      <c r="A18" s="20">
        <v>8</v>
      </c>
      <c r="B18" s="203" t="s">
        <v>39</v>
      </c>
      <c r="C18" s="203"/>
      <c r="D18" s="203"/>
      <c r="E18" s="203"/>
      <c r="F18" s="203"/>
      <c r="G18" s="203"/>
      <c r="H18" s="203"/>
      <c r="I18" s="24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>
      <c r="A19" s="20">
        <v>9</v>
      </c>
      <c r="B19" s="203" t="s">
        <v>40</v>
      </c>
      <c r="C19" s="203"/>
      <c r="D19" s="203"/>
      <c r="E19" s="203"/>
      <c r="F19" s="203"/>
      <c r="G19" s="203"/>
      <c r="H19" s="203"/>
      <c r="I19" s="24" t="s">
        <v>267</v>
      </c>
      <c r="J19" s="4">
        <v>10</v>
      </c>
      <c r="K19" s="4">
        <v>10</v>
      </c>
      <c r="L19" s="4">
        <v>5</v>
      </c>
      <c r="M19" s="4">
        <v>10</v>
      </c>
      <c r="N19" s="4">
        <v>8</v>
      </c>
      <c r="O19" s="4">
        <v>10</v>
      </c>
      <c r="P19" s="4">
        <v>10</v>
      </c>
      <c r="Q19" s="4">
        <f>SUM(J19:P19)</f>
        <v>63</v>
      </c>
      <c r="R19" s="4"/>
      <c r="S19" s="4">
        <v>63</v>
      </c>
      <c r="T19" s="4">
        <f>S19/7</f>
        <v>9</v>
      </c>
    </row>
    <row r="20" spans="1:20" ht="16.5">
      <c r="A20" s="20">
        <v>10</v>
      </c>
      <c r="B20" s="203" t="s">
        <v>41</v>
      </c>
      <c r="C20" s="203"/>
      <c r="D20" s="203"/>
      <c r="E20" s="203"/>
      <c r="F20" s="203"/>
      <c r="G20" s="203"/>
      <c r="H20" s="203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s="18" customFormat="1" ht="16.5" customHeight="1">
      <c r="A21" s="20">
        <v>11</v>
      </c>
      <c r="B21" s="214" t="s">
        <v>42</v>
      </c>
      <c r="C21" s="214"/>
      <c r="D21" s="214"/>
      <c r="E21" s="214"/>
      <c r="F21" s="214"/>
      <c r="G21" s="214"/>
      <c r="H21" s="214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>
      <c r="A22" s="20">
        <v>12</v>
      </c>
      <c r="B22" s="203" t="s">
        <v>43</v>
      </c>
      <c r="C22" s="203"/>
      <c r="D22" s="203"/>
      <c r="E22" s="203"/>
      <c r="F22" s="203"/>
      <c r="G22" s="203"/>
      <c r="H22" s="203"/>
      <c r="I22" s="15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>
        <f>Q22*R22</f>
        <v>0</v>
      </c>
      <c r="T22" s="4">
        <f>S22/7</f>
        <v>0</v>
      </c>
    </row>
    <row r="23" spans="1:20" ht="16.5">
      <c r="A23" s="20">
        <v>13</v>
      </c>
      <c r="B23" s="203" t="s">
        <v>44</v>
      </c>
      <c r="C23" s="203"/>
      <c r="D23" s="203"/>
      <c r="E23" s="203"/>
      <c r="F23" s="203"/>
      <c r="G23" s="203"/>
      <c r="H23" s="203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0">Q23*R23</f>
        <v>5</v>
      </c>
      <c r="T23" s="4">
        <f t="shared" ref="T23:T59" si="1">S23/7</f>
        <v>0.7142857142857143</v>
      </c>
    </row>
    <row r="24" spans="1:20" ht="16.5">
      <c r="A24" s="20">
        <v>14</v>
      </c>
      <c r="B24" s="203" t="s">
        <v>45</v>
      </c>
      <c r="C24" s="203"/>
      <c r="D24" s="203"/>
      <c r="E24" s="203"/>
      <c r="F24" s="203"/>
      <c r="G24" s="203"/>
      <c r="H24" s="203"/>
      <c r="I24" s="15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0"/>
        <v>8.4</v>
      </c>
      <c r="T24" s="4">
        <f t="shared" si="1"/>
        <v>1.2</v>
      </c>
    </row>
    <row r="25" spans="1:20" ht="16.5">
      <c r="A25" s="20">
        <v>15</v>
      </c>
      <c r="B25" s="203" t="s">
        <v>46</v>
      </c>
      <c r="C25" s="203"/>
      <c r="D25" s="203"/>
      <c r="E25" s="203"/>
      <c r="F25" s="203"/>
      <c r="G25" s="203"/>
      <c r="H25" s="203"/>
      <c r="I25" s="15" t="s">
        <v>4</v>
      </c>
      <c r="J25" s="4"/>
      <c r="K25" s="4"/>
      <c r="L25" s="4"/>
      <c r="M25" s="4"/>
      <c r="N25" s="4"/>
      <c r="O25" s="4"/>
      <c r="P25" s="4"/>
      <c r="Q25" s="4"/>
      <c r="R25" s="8">
        <v>8</v>
      </c>
      <c r="S25" s="4">
        <f t="shared" si="0"/>
        <v>0</v>
      </c>
      <c r="T25" s="4">
        <f t="shared" si="1"/>
        <v>0</v>
      </c>
    </row>
    <row r="26" spans="1:20" ht="16.5">
      <c r="A26" s="20">
        <v>16</v>
      </c>
      <c r="B26" s="203" t="s">
        <v>47</v>
      </c>
      <c r="C26" s="203"/>
      <c r="D26" s="203"/>
      <c r="E26" s="203"/>
      <c r="F26" s="203"/>
      <c r="G26" s="203"/>
      <c r="H26" s="203"/>
      <c r="I26" s="15" t="s">
        <v>4</v>
      </c>
      <c r="J26" s="4">
        <v>2</v>
      </c>
      <c r="K26" s="4">
        <v>2</v>
      </c>
      <c r="L26" s="4">
        <v>2</v>
      </c>
      <c r="M26" s="4">
        <v>2</v>
      </c>
      <c r="N26" s="4">
        <v>2</v>
      </c>
      <c r="O26" s="4">
        <v>2</v>
      </c>
      <c r="P26" s="4">
        <v>2</v>
      </c>
      <c r="Q26" s="4">
        <v>14</v>
      </c>
      <c r="R26" s="8">
        <v>0.7</v>
      </c>
      <c r="S26" s="4">
        <f t="shared" si="0"/>
        <v>9.7999999999999989</v>
      </c>
      <c r="T26" s="4">
        <f t="shared" si="1"/>
        <v>1.4</v>
      </c>
    </row>
    <row r="27" spans="1:20" ht="16.5">
      <c r="A27" s="20">
        <v>17</v>
      </c>
      <c r="B27" s="203" t="s">
        <v>48</v>
      </c>
      <c r="C27" s="203"/>
      <c r="D27" s="203"/>
      <c r="E27" s="203"/>
      <c r="F27" s="203"/>
      <c r="G27" s="203"/>
      <c r="H27" s="203"/>
      <c r="I27" s="15" t="s">
        <v>4</v>
      </c>
      <c r="J27" s="4">
        <v>6</v>
      </c>
      <c r="K27" s="4">
        <v>6</v>
      </c>
      <c r="L27" s="4">
        <v>6</v>
      </c>
      <c r="M27" s="4">
        <v>6</v>
      </c>
      <c r="N27" s="4">
        <v>6</v>
      </c>
      <c r="O27" s="4">
        <v>6</v>
      </c>
      <c r="P27" s="4">
        <v>6</v>
      </c>
      <c r="Q27" s="4">
        <v>42</v>
      </c>
      <c r="R27" s="8">
        <v>1.9</v>
      </c>
      <c r="S27" s="4">
        <f t="shared" si="0"/>
        <v>79.8</v>
      </c>
      <c r="T27" s="4">
        <f t="shared" si="1"/>
        <v>11.4</v>
      </c>
    </row>
    <row r="28" spans="1:20" ht="16.5">
      <c r="A28" s="20">
        <v>18</v>
      </c>
      <c r="B28" s="203" t="s">
        <v>49</v>
      </c>
      <c r="C28" s="203"/>
      <c r="D28" s="203"/>
      <c r="E28" s="203"/>
      <c r="F28" s="203"/>
      <c r="G28" s="203"/>
      <c r="H28" s="203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0"/>
        <v>0</v>
      </c>
      <c r="T28" s="4">
        <f t="shared" si="1"/>
        <v>0</v>
      </c>
    </row>
    <row r="29" spans="1:20" ht="16.5">
      <c r="A29" s="20">
        <v>19</v>
      </c>
      <c r="B29" s="203" t="s">
        <v>237</v>
      </c>
      <c r="C29" s="203"/>
      <c r="D29" s="203"/>
      <c r="E29" s="203"/>
      <c r="F29" s="203"/>
      <c r="G29" s="203"/>
      <c r="H29" s="203"/>
      <c r="I29" s="15" t="s">
        <v>4</v>
      </c>
      <c r="J29" s="4">
        <v>2</v>
      </c>
      <c r="K29" s="4"/>
      <c r="L29" s="4"/>
      <c r="M29" s="4"/>
      <c r="N29" s="4"/>
      <c r="O29" s="4"/>
      <c r="P29" s="4"/>
      <c r="Q29" s="4">
        <v>2</v>
      </c>
      <c r="R29" s="8">
        <v>1.5</v>
      </c>
      <c r="S29" s="4">
        <f t="shared" si="0"/>
        <v>3</v>
      </c>
      <c r="T29" s="4">
        <f t="shared" si="1"/>
        <v>0.42857142857142855</v>
      </c>
    </row>
    <row r="30" spans="1:20" ht="16.5">
      <c r="A30" s="20">
        <v>20</v>
      </c>
      <c r="B30" s="203" t="s">
        <v>50</v>
      </c>
      <c r="C30" s="203"/>
      <c r="D30" s="203"/>
      <c r="E30" s="203"/>
      <c r="F30" s="203"/>
      <c r="G30" s="203"/>
      <c r="H30" s="203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0"/>
        <v>0</v>
      </c>
      <c r="T30" s="4">
        <f t="shared" si="1"/>
        <v>0</v>
      </c>
    </row>
    <row r="31" spans="1:20" ht="16.5">
      <c r="A31" s="20">
        <v>21</v>
      </c>
      <c r="B31" s="203" t="s">
        <v>51</v>
      </c>
      <c r="C31" s="203"/>
      <c r="D31" s="203"/>
      <c r="E31" s="203"/>
      <c r="F31" s="203"/>
      <c r="G31" s="203"/>
      <c r="H31" s="203"/>
      <c r="I31" s="15" t="s">
        <v>4</v>
      </c>
      <c r="J31" s="4">
        <v>1</v>
      </c>
      <c r="K31" s="4"/>
      <c r="L31" s="4"/>
      <c r="M31" s="4"/>
      <c r="N31" s="4">
        <v>1</v>
      </c>
      <c r="O31" s="4"/>
      <c r="P31" s="4"/>
      <c r="Q31" s="4">
        <v>2</v>
      </c>
      <c r="R31" s="8">
        <v>1</v>
      </c>
      <c r="S31" s="4">
        <f t="shared" si="0"/>
        <v>2</v>
      </c>
      <c r="T31" s="4">
        <f t="shared" si="1"/>
        <v>0.2857142857142857</v>
      </c>
    </row>
    <row r="32" spans="1:20" ht="16.5">
      <c r="A32" s="20">
        <v>22</v>
      </c>
      <c r="B32" s="203" t="s">
        <v>52</v>
      </c>
      <c r="C32" s="203"/>
      <c r="D32" s="203"/>
      <c r="E32" s="203"/>
      <c r="F32" s="203"/>
      <c r="G32" s="203"/>
      <c r="H32" s="203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0"/>
        <v>0</v>
      </c>
      <c r="T32" s="4">
        <f t="shared" si="1"/>
        <v>0</v>
      </c>
    </row>
    <row r="33" spans="1:20" ht="16.5">
      <c r="A33" s="20">
        <v>23</v>
      </c>
      <c r="B33" s="203" t="s">
        <v>53</v>
      </c>
      <c r="C33" s="203"/>
      <c r="D33" s="203"/>
      <c r="E33" s="203"/>
      <c r="F33" s="203"/>
      <c r="G33" s="203"/>
      <c r="H33" s="203"/>
      <c r="I33" s="15" t="s">
        <v>4</v>
      </c>
      <c r="J33" s="4">
        <v>1</v>
      </c>
      <c r="K33" s="4"/>
      <c r="L33" s="4"/>
      <c r="M33" s="4"/>
      <c r="N33" s="4"/>
      <c r="O33" s="4"/>
      <c r="P33" s="4"/>
      <c r="Q33" s="4">
        <v>1</v>
      </c>
      <c r="R33" s="8">
        <v>10</v>
      </c>
      <c r="S33" s="4">
        <f t="shared" si="0"/>
        <v>10</v>
      </c>
      <c r="T33" s="4">
        <f t="shared" si="1"/>
        <v>1.4285714285714286</v>
      </c>
    </row>
    <row r="34" spans="1:20" ht="16.5">
      <c r="A34" s="20">
        <v>24</v>
      </c>
      <c r="B34" s="203" t="s">
        <v>54</v>
      </c>
      <c r="C34" s="203"/>
      <c r="D34" s="203"/>
      <c r="E34" s="203"/>
      <c r="F34" s="203"/>
      <c r="G34" s="203"/>
      <c r="H34" s="203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0"/>
        <v>0</v>
      </c>
      <c r="T34" s="4">
        <f t="shared" si="1"/>
        <v>0</v>
      </c>
    </row>
    <row r="35" spans="1:20" ht="16.5">
      <c r="A35" s="20">
        <v>25</v>
      </c>
      <c r="B35" s="203" t="s">
        <v>55</v>
      </c>
      <c r="C35" s="203"/>
      <c r="D35" s="203"/>
      <c r="E35" s="203"/>
      <c r="F35" s="203"/>
      <c r="G35" s="203"/>
      <c r="H35" s="203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>
        <f t="shared" si="0"/>
        <v>0</v>
      </c>
      <c r="T35" s="4">
        <f t="shared" si="1"/>
        <v>0</v>
      </c>
    </row>
    <row r="36" spans="1:20" ht="16.5">
      <c r="A36" s="20">
        <v>26</v>
      </c>
      <c r="B36" s="203" t="s">
        <v>56</v>
      </c>
      <c r="C36" s="203"/>
      <c r="D36" s="203"/>
      <c r="E36" s="203"/>
      <c r="F36" s="203"/>
      <c r="G36" s="203"/>
      <c r="H36" s="203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0"/>
        <v>0</v>
      </c>
      <c r="T36" s="4">
        <f t="shared" si="1"/>
        <v>0</v>
      </c>
    </row>
    <row r="37" spans="1:20" ht="16.5">
      <c r="A37" s="20">
        <v>27</v>
      </c>
      <c r="B37" s="203" t="s">
        <v>57</v>
      </c>
      <c r="C37" s="203"/>
      <c r="D37" s="203"/>
      <c r="E37" s="203"/>
      <c r="F37" s="203"/>
      <c r="G37" s="203"/>
      <c r="H37" s="203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0"/>
        <v>0</v>
      </c>
      <c r="T37" s="4">
        <f t="shared" si="1"/>
        <v>0</v>
      </c>
    </row>
    <row r="38" spans="1:20" ht="16.5">
      <c r="A38" s="20">
        <v>28</v>
      </c>
      <c r="B38" s="203" t="s">
        <v>58</v>
      </c>
      <c r="C38" s="203"/>
      <c r="D38" s="203"/>
      <c r="E38" s="203"/>
      <c r="F38" s="203"/>
      <c r="G38" s="203"/>
      <c r="H38" s="203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0"/>
        <v>0</v>
      </c>
      <c r="T38" s="4">
        <f t="shared" si="1"/>
        <v>0</v>
      </c>
    </row>
    <row r="39" spans="1:20" ht="16.5">
      <c r="A39" s="20">
        <v>29</v>
      </c>
      <c r="B39" s="203" t="s">
        <v>59</v>
      </c>
      <c r="C39" s="203"/>
      <c r="D39" s="203"/>
      <c r="E39" s="203"/>
      <c r="F39" s="203"/>
      <c r="G39" s="203"/>
      <c r="H39" s="203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>
        <f t="shared" si="0"/>
        <v>0</v>
      </c>
      <c r="T39" s="4">
        <f t="shared" si="1"/>
        <v>0</v>
      </c>
    </row>
    <row r="40" spans="1:20" ht="16.5">
      <c r="A40" s="20">
        <v>30</v>
      </c>
      <c r="B40" s="203" t="s">
        <v>238</v>
      </c>
      <c r="C40" s="203"/>
      <c r="D40" s="203"/>
      <c r="E40" s="203"/>
      <c r="F40" s="203"/>
      <c r="G40" s="203"/>
      <c r="H40" s="203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0"/>
        <v>0</v>
      </c>
      <c r="T40" s="4">
        <f t="shared" si="1"/>
        <v>0</v>
      </c>
    </row>
    <row r="41" spans="1:20" s="18" customFormat="1" ht="16.5" customHeight="1">
      <c r="A41" s="20">
        <v>31</v>
      </c>
      <c r="B41" s="214" t="s">
        <v>60</v>
      </c>
      <c r="C41" s="214"/>
      <c r="D41" s="214"/>
      <c r="E41" s="214"/>
      <c r="F41" s="214"/>
      <c r="G41" s="214"/>
      <c r="H41" s="214"/>
      <c r="I41" s="25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4">
        <f t="shared" si="1"/>
        <v>0</v>
      </c>
    </row>
    <row r="42" spans="1:20" ht="16.5">
      <c r="A42" s="20">
        <v>32</v>
      </c>
      <c r="B42" s="203" t="s">
        <v>61</v>
      </c>
      <c r="C42" s="203"/>
      <c r="D42" s="203"/>
      <c r="E42" s="203"/>
      <c r="F42" s="203"/>
      <c r="G42" s="203"/>
      <c r="H42" s="203"/>
      <c r="I42" s="15" t="s">
        <v>4</v>
      </c>
      <c r="J42" s="4">
        <v>4</v>
      </c>
      <c r="K42" s="4">
        <v>4</v>
      </c>
      <c r="L42" s="4">
        <v>4</v>
      </c>
      <c r="M42" s="4">
        <v>4</v>
      </c>
      <c r="N42" s="4">
        <v>4</v>
      </c>
      <c r="O42" s="4">
        <v>4</v>
      </c>
      <c r="P42" s="4">
        <v>4</v>
      </c>
      <c r="Q42" s="4">
        <v>28</v>
      </c>
      <c r="R42" s="8">
        <v>0.1</v>
      </c>
      <c r="S42" s="4">
        <f>Q42*R42</f>
        <v>2.8000000000000003</v>
      </c>
      <c r="T42" s="4">
        <f t="shared" si="1"/>
        <v>0.4</v>
      </c>
    </row>
    <row r="43" spans="1:20" ht="16.5">
      <c r="A43" s="20">
        <v>33</v>
      </c>
      <c r="B43" s="203" t="s">
        <v>62</v>
      </c>
      <c r="C43" s="203"/>
      <c r="D43" s="203"/>
      <c r="E43" s="203"/>
      <c r="F43" s="203"/>
      <c r="G43" s="203"/>
      <c r="H43" s="203"/>
      <c r="I43" s="15" t="s">
        <v>4</v>
      </c>
      <c r="J43" s="4">
        <v>3</v>
      </c>
      <c r="K43" s="4">
        <v>1</v>
      </c>
      <c r="L43" s="4"/>
      <c r="M43" s="4"/>
      <c r="N43" s="4"/>
      <c r="O43" s="4"/>
      <c r="P43" s="4"/>
      <c r="Q43" s="4">
        <f>SUM(J43:P43)</f>
        <v>4</v>
      </c>
      <c r="R43" s="8">
        <v>1.9</v>
      </c>
      <c r="S43" s="4">
        <f t="shared" ref="S43:S59" si="2">Q43*R43</f>
        <v>7.6</v>
      </c>
      <c r="T43" s="4">
        <f t="shared" si="1"/>
        <v>1.0857142857142856</v>
      </c>
    </row>
    <row r="44" spans="1:20" ht="16.5">
      <c r="A44" s="20">
        <v>34</v>
      </c>
      <c r="B44" s="203" t="s">
        <v>63</v>
      </c>
      <c r="C44" s="203"/>
      <c r="D44" s="203"/>
      <c r="E44" s="203"/>
      <c r="F44" s="203"/>
      <c r="G44" s="203"/>
      <c r="H44" s="203"/>
      <c r="I44" s="15" t="s">
        <v>4</v>
      </c>
      <c r="J44" s="4">
        <v>2</v>
      </c>
      <c r="K44" s="4"/>
      <c r="L44" s="4"/>
      <c r="M44" s="4"/>
      <c r="N44" s="4"/>
      <c r="O44" s="4"/>
      <c r="P44" s="4"/>
      <c r="Q44" s="4">
        <v>2</v>
      </c>
      <c r="R44" s="8">
        <v>6</v>
      </c>
      <c r="S44" s="4">
        <f t="shared" si="2"/>
        <v>12</v>
      </c>
      <c r="T44" s="4">
        <f t="shared" si="1"/>
        <v>1.7142857142857142</v>
      </c>
    </row>
    <row r="45" spans="1:20" ht="16.5">
      <c r="A45" s="20">
        <v>35</v>
      </c>
      <c r="B45" s="203" t="s">
        <v>64</v>
      </c>
      <c r="C45" s="203"/>
      <c r="D45" s="203"/>
      <c r="E45" s="203"/>
      <c r="F45" s="203"/>
      <c r="G45" s="203"/>
      <c r="H45" s="203"/>
      <c r="I45" s="15" t="s">
        <v>4</v>
      </c>
      <c r="J45" s="4">
        <v>2</v>
      </c>
      <c r="K45" s="4"/>
      <c r="L45" s="4"/>
      <c r="M45" s="4"/>
      <c r="N45" s="4"/>
      <c r="O45" s="4"/>
      <c r="P45" s="4"/>
      <c r="Q45" s="4">
        <v>2</v>
      </c>
      <c r="R45" s="8">
        <v>0.5</v>
      </c>
      <c r="S45" s="4">
        <f t="shared" si="2"/>
        <v>1</v>
      </c>
      <c r="T45" s="4">
        <f t="shared" si="1"/>
        <v>0.14285714285714285</v>
      </c>
    </row>
    <row r="46" spans="1:20" ht="16.5">
      <c r="A46" s="20">
        <v>36</v>
      </c>
      <c r="B46" s="203" t="s">
        <v>65</v>
      </c>
      <c r="C46" s="203"/>
      <c r="D46" s="203"/>
      <c r="E46" s="203"/>
      <c r="F46" s="203"/>
      <c r="G46" s="203"/>
      <c r="H46" s="203"/>
      <c r="I46" s="15" t="s">
        <v>4</v>
      </c>
      <c r="J46" s="4">
        <v>1</v>
      </c>
      <c r="K46" s="4">
        <v>1</v>
      </c>
      <c r="L46" s="4"/>
      <c r="M46" s="4"/>
      <c r="N46" s="4"/>
      <c r="O46" s="4"/>
      <c r="P46" s="4"/>
      <c r="Q46" s="4">
        <v>2</v>
      </c>
      <c r="R46" s="8">
        <v>2</v>
      </c>
      <c r="S46" s="4">
        <f t="shared" si="2"/>
        <v>4</v>
      </c>
      <c r="T46" s="4">
        <f t="shared" si="1"/>
        <v>0.5714285714285714</v>
      </c>
    </row>
    <row r="47" spans="1:20" ht="16.5">
      <c r="A47" s="20">
        <v>37</v>
      </c>
      <c r="B47" s="203" t="s">
        <v>66</v>
      </c>
      <c r="C47" s="203"/>
      <c r="D47" s="203"/>
      <c r="E47" s="203"/>
      <c r="F47" s="203"/>
      <c r="G47" s="203"/>
      <c r="H47" s="203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2"/>
        <v>0</v>
      </c>
      <c r="T47" s="4">
        <f t="shared" si="1"/>
        <v>0</v>
      </c>
    </row>
    <row r="48" spans="1:20" ht="16.5">
      <c r="A48" s="20">
        <v>38</v>
      </c>
      <c r="B48" s="203" t="s">
        <v>67</v>
      </c>
      <c r="C48" s="203"/>
      <c r="D48" s="203"/>
      <c r="E48" s="203"/>
      <c r="F48" s="203"/>
      <c r="G48" s="203"/>
      <c r="H48" s="203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2"/>
        <v>0</v>
      </c>
      <c r="T48" s="4">
        <f t="shared" si="1"/>
        <v>0</v>
      </c>
    </row>
    <row r="49" spans="1:20" ht="16.5">
      <c r="A49" s="20">
        <v>39</v>
      </c>
      <c r="B49" s="203" t="s">
        <v>68</v>
      </c>
      <c r="C49" s="203"/>
      <c r="D49" s="203"/>
      <c r="E49" s="203"/>
      <c r="F49" s="203"/>
      <c r="G49" s="203"/>
      <c r="H49" s="203"/>
      <c r="I49" s="15" t="s">
        <v>4</v>
      </c>
      <c r="J49" s="4">
        <v>2</v>
      </c>
      <c r="K49" s="4"/>
      <c r="L49" s="4"/>
      <c r="M49" s="4"/>
      <c r="N49" s="4"/>
      <c r="O49" s="4"/>
      <c r="P49" s="4"/>
      <c r="Q49" s="4">
        <v>2</v>
      </c>
      <c r="R49" s="8">
        <v>0.3</v>
      </c>
      <c r="S49" s="4">
        <f t="shared" si="2"/>
        <v>0.6</v>
      </c>
      <c r="T49" s="4">
        <f t="shared" si="1"/>
        <v>8.5714285714285715E-2</v>
      </c>
    </row>
    <row r="50" spans="1:20" ht="16.5">
      <c r="A50" s="20">
        <v>40</v>
      </c>
      <c r="B50" s="203" t="s">
        <v>69</v>
      </c>
      <c r="C50" s="203"/>
      <c r="D50" s="203"/>
      <c r="E50" s="203"/>
      <c r="F50" s="203"/>
      <c r="G50" s="203"/>
      <c r="H50" s="203"/>
      <c r="I50" s="15" t="s">
        <v>4</v>
      </c>
      <c r="J50" s="4">
        <v>1</v>
      </c>
      <c r="K50" s="4">
        <v>1</v>
      </c>
      <c r="L50" s="4"/>
      <c r="M50" s="4"/>
      <c r="N50" s="4"/>
      <c r="O50" s="4"/>
      <c r="P50" s="4"/>
      <c r="Q50" s="4">
        <v>2</v>
      </c>
      <c r="R50" s="8">
        <v>1.5</v>
      </c>
      <c r="S50" s="4">
        <f t="shared" si="2"/>
        <v>3</v>
      </c>
      <c r="T50" s="4">
        <f t="shared" si="1"/>
        <v>0.42857142857142855</v>
      </c>
    </row>
    <row r="51" spans="1:20" ht="16.5">
      <c r="A51" s="20">
        <v>41</v>
      </c>
      <c r="B51" s="203" t="s">
        <v>70</v>
      </c>
      <c r="C51" s="203"/>
      <c r="D51" s="203"/>
      <c r="E51" s="203"/>
      <c r="F51" s="203"/>
      <c r="G51" s="203"/>
      <c r="H51" s="203"/>
      <c r="I51" s="15" t="s">
        <v>4</v>
      </c>
      <c r="J51" s="4">
        <v>500</v>
      </c>
      <c r="K51" s="4"/>
      <c r="L51" s="4"/>
      <c r="M51" s="4"/>
      <c r="N51" s="4">
        <v>500</v>
      </c>
      <c r="O51" s="4"/>
      <c r="P51" s="4"/>
      <c r="Q51" s="4">
        <v>1000</v>
      </c>
      <c r="R51" s="8">
        <f>5.8/500</f>
        <v>1.1599999999999999E-2</v>
      </c>
      <c r="S51" s="4">
        <f t="shared" si="2"/>
        <v>11.6</v>
      </c>
      <c r="T51" s="4">
        <f t="shared" si="1"/>
        <v>1.657142857142857</v>
      </c>
    </row>
    <row r="52" spans="1:20" ht="16.5">
      <c r="A52" s="20">
        <v>42</v>
      </c>
      <c r="B52" s="203" t="s">
        <v>71</v>
      </c>
      <c r="C52" s="203"/>
      <c r="D52" s="203"/>
      <c r="E52" s="203"/>
      <c r="F52" s="203"/>
      <c r="G52" s="203"/>
      <c r="H52" s="203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2"/>
        <v>0</v>
      </c>
      <c r="T52" s="4">
        <f t="shared" si="1"/>
        <v>0</v>
      </c>
    </row>
    <row r="53" spans="1:20" ht="16.5">
      <c r="A53" s="20">
        <v>43</v>
      </c>
      <c r="B53" s="203" t="s">
        <v>72</v>
      </c>
      <c r="C53" s="203"/>
      <c r="D53" s="203"/>
      <c r="E53" s="203"/>
      <c r="F53" s="203"/>
      <c r="G53" s="203"/>
      <c r="H53" s="203"/>
      <c r="I53" s="15" t="s">
        <v>4</v>
      </c>
      <c r="J53" s="4">
        <v>300</v>
      </c>
      <c r="K53" s="4">
        <v>50</v>
      </c>
      <c r="L53" s="4">
        <v>50</v>
      </c>
      <c r="M53" s="4">
        <v>50</v>
      </c>
      <c r="N53" s="4">
        <v>50</v>
      </c>
      <c r="O53" s="4">
        <v>50</v>
      </c>
      <c r="P53" s="4">
        <v>50</v>
      </c>
      <c r="Q53" s="4">
        <v>600</v>
      </c>
      <c r="R53" s="8">
        <v>0.1</v>
      </c>
      <c r="S53" s="4">
        <f t="shared" si="2"/>
        <v>60</v>
      </c>
      <c r="T53" s="4">
        <f t="shared" si="1"/>
        <v>8.5714285714285712</v>
      </c>
    </row>
    <row r="54" spans="1:20" ht="16.5">
      <c r="A54" s="20">
        <v>44</v>
      </c>
      <c r="B54" s="203" t="s">
        <v>73</v>
      </c>
      <c r="C54" s="203"/>
      <c r="D54" s="203"/>
      <c r="E54" s="203"/>
      <c r="F54" s="203"/>
      <c r="G54" s="203"/>
      <c r="H54" s="203"/>
      <c r="I54" s="15" t="s">
        <v>4</v>
      </c>
      <c r="J54" s="4"/>
      <c r="K54" s="4"/>
      <c r="L54" s="4"/>
      <c r="M54" s="4"/>
      <c r="N54" s="4"/>
      <c r="O54" s="4"/>
      <c r="P54" s="4"/>
      <c r="Q54" s="4"/>
      <c r="R54" s="9">
        <v>1</v>
      </c>
      <c r="S54" s="4">
        <f t="shared" si="2"/>
        <v>0</v>
      </c>
      <c r="T54" s="4">
        <f t="shared" si="1"/>
        <v>0</v>
      </c>
    </row>
    <row r="55" spans="1:20" ht="16.5">
      <c r="A55" s="20">
        <v>45</v>
      </c>
      <c r="B55" s="203" t="s">
        <v>74</v>
      </c>
      <c r="C55" s="203"/>
      <c r="D55" s="203"/>
      <c r="E55" s="203"/>
      <c r="F55" s="203"/>
      <c r="G55" s="203"/>
      <c r="H55" s="203"/>
      <c r="I55" s="15" t="s">
        <v>4</v>
      </c>
      <c r="J55" s="4">
        <v>10</v>
      </c>
      <c r="K55" s="4"/>
      <c r="L55" s="4">
        <v>5</v>
      </c>
      <c r="M55" s="4"/>
      <c r="N55" s="4">
        <v>5</v>
      </c>
      <c r="O55" s="4"/>
      <c r="P55" s="4"/>
      <c r="Q55" s="4">
        <v>20</v>
      </c>
      <c r="R55" s="8">
        <v>3</v>
      </c>
      <c r="S55" s="4">
        <f t="shared" si="2"/>
        <v>60</v>
      </c>
      <c r="T55" s="4">
        <f t="shared" si="1"/>
        <v>8.5714285714285712</v>
      </c>
    </row>
    <row r="56" spans="1:20" ht="16.5">
      <c r="A56" s="20">
        <v>46</v>
      </c>
      <c r="B56" s="203" t="s">
        <v>75</v>
      </c>
      <c r="C56" s="203"/>
      <c r="D56" s="203"/>
      <c r="E56" s="203"/>
      <c r="F56" s="203"/>
      <c r="G56" s="203"/>
      <c r="H56" s="203"/>
      <c r="I56" s="15" t="s">
        <v>4</v>
      </c>
      <c r="J56" s="4">
        <v>2</v>
      </c>
      <c r="K56" s="4"/>
      <c r="L56" s="4"/>
      <c r="M56" s="4"/>
      <c r="N56" s="4"/>
      <c r="O56" s="4"/>
      <c r="P56" s="4"/>
      <c r="Q56" s="4">
        <v>2</v>
      </c>
      <c r="R56" s="8">
        <v>2.5</v>
      </c>
      <c r="S56" s="4">
        <f t="shared" si="2"/>
        <v>5</v>
      </c>
      <c r="T56" s="4">
        <f t="shared" si="1"/>
        <v>0.7142857142857143</v>
      </c>
    </row>
    <row r="57" spans="1:20" ht="16.5">
      <c r="A57" s="20">
        <v>47</v>
      </c>
      <c r="B57" s="203" t="s">
        <v>76</v>
      </c>
      <c r="C57" s="203"/>
      <c r="D57" s="203"/>
      <c r="E57" s="203"/>
      <c r="F57" s="203"/>
      <c r="G57" s="203"/>
      <c r="H57" s="203"/>
      <c r="I57" s="15" t="s">
        <v>4</v>
      </c>
      <c r="J57" s="4">
        <v>2</v>
      </c>
      <c r="K57" s="4"/>
      <c r="L57" s="4"/>
      <c r="M57" s="4"/>
      <c r="N57" s="4"/>
      <c r="O57" s="4"/>
      <c r="P57" s="4"/>
      <c r="Q57" s="4">
        <v>2</v>
      </c>
      <c r="R57" s="8">
        <v>9</v>
      </c>
      <c r="S57" s="4">
        <f t="shared" si="2"/>
        <v>18</v>
      </c>
      <c r="T57" s="4">
        <f t="shared" si="1"/>
        <v>2.5714285714285716</v>
      </c>
    </row>
    <row r="58" spans="1:20" ht="16.5">
      <c r="A58" s="20">
        <v>48</v>
      </c>
      <c r="B58" s="203" t="s">
        <v>77</v>
      </c>
      <c r="C58" s="203"/>
      <c r="D58" s="203"/>
      <c r="E58" s="203"/>
      <c r="F58" s="203"/>
      <c r="G58" s="203"/>
      <c r="H58" s="203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2"/>
        <v>0</v>
      </c>
      <c r="T58" s="4">
        <f t="shared" si="1"/>
        <v>0</v>
      </c>
    </row>
    <row r="59" spans="1:20" ht="16.5">
      <c r="A59" s="20">
        <v>49</v>
      </c>
      <c r="B59" s="203" t="s">
        <v>78</v>
      </c>
      <c r="C59" s="203"/>
      <c r="D59" s="203"/>
      <c r="E59" s="203"/>
      <c r="F59" s="203"/>
      <c r="G59" s="203"/>
      <c r="H59" s="203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2"/>
        <v>0</v>
      </c>
      <c r="T59" s="4">
        <f t="shared" si="1"/>
        <v>0</v>
      </c>
    </row>
    <row r="60" spans="1:20" ht="16.5" customHeight="1">
      <c r="A60" s="20">
        <v>50</v>
      </c>
      <c r="B60" s="200" t="s">
        <v>271</v>
      </c>
      <c r="C60" s="201"/>
      <c r="D60" s="201"/>
      <c r="E60" s="201"/>
      <c r="F60" s="201"/>
      <c r="G60" s="201"/>
      <c r="H60" s="202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>
      <c r="A61" s="20">
        <v>51</v>
      </c>
      <c r="B61" s="204" t="s">
        <v>241</v>
      </c>
      <c r="C61" s="205"/>
      <c r="D61" s="205"/>
      <c r="E61" s="205"/>
      <c r="F61" s="205"/>
      <c r="G61" s="205"/>
      <c r="H61" s="206"/>
      <c r="I61" s="15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>
      <c r="A62" s="20">
        <v>52</v>
      </c>
      <c r="B62" s="204" t="s">
        <v>266</v>
      </c>
      <c r="C62" s="205"/>
      <c r="D62" s="205"/>
      <c r="E62" s="205"/>
      <c r="F62" s="205"/>
      <c r="G62" s="205"/>
      <c r="H62" s="206"/>
      <c r="I62" s="15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>
        <f>S62</f>
        <v>400</v>
      </c>
    </row>
    <row r="63" spans="1:20" ht="16.5">
      <c r="A63" s="20">
        <v>53</v>
      </c>
      <c r="B63" s="204"/>
      <c r="C63" s="205"/>
      <c r="D63" s="205"/>
      <c r="E63" s="205"/>
      <c r="F63" s="205"/>
      <c r="G63" s="205"/>
      <c r="H63" s="206"/>
      <c r="I63" s="15" t="s">
        <v>4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6.5">
      <c r="A64" s="20">
        <v>54</v>
      </c>
      <c r="B64" s="204"/>
      <c r="C64" s="205"/>
      <c r="D64" s="205"/>
      <c r="E64" s="205"/>
      <c r="F64" s="205"/>
      <c r="G64" s="205"/>
      <c r="H64" s="206"/>
      <c r="I64" s="15" t="s">
        <v>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6.5">
      <c r="A65" s="20">
        <v>55</v>
      </c>
      <c r="B65" s="204"/>
      <c r="C65" s="205"/>
      <c r="D65" s="205"/>
      <c r="E65" s="205"/>
      <c r="F65" s="205"/>
      <c r="G65" s="205"/>
      <c r="H65" s="206"/>
      <c r="I65" s="15" t="s">
        <v>4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6.5" customHeight="1">
      <c r="A66" s="20">
        <v>56</v>
      </c>
      <c r="B66" s="200" t="s">
        <v>245</v>
      </c>
      <c r="C66" s="201"/>
      <c r="D66" s="201"/>
      <c r="E66" s="201"/>
      <c r="F66" s="201"/>
      <c r="G66" s="201"/>
      <c r="H66" s="202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>
      <c r="A67" s="20">
        <v>57</v>
      </c>
      <c r="B67" s="204" t="s">
        <v>246</v>
      </c>
      <c r="C67" s="205"/>
      <c r="D67" s="205"/>
      <c r="E67" s="205"/>
      <c r="F67" s="205"/>
      <c r="G67" s="205"/>
      <c r="H67" s="206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>
      <c r="A68" s="20">
        <v>58</v>
      </c>
      <c r="B68" s="204" t="s">
        <v>247</v>
      </c>
      <c r="C68" s="205"/>
      <c r="D68" s="205"/>
      <c r="E68" s="205"/>
      <c r="F68" s="205"/>
      <c r="G68" s="205"/>
      <c r="H68" s="206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>
      <c r="A69" s="20">
        <v>59</v>
      </c>
      <c r="B69" s="204" t="s">
        <v>248</v>
      </c>
      <c r="C69" s="205"/>
      <c r="D69" s="205"/>
      <c r="E69" s="205"/>
      <c r="F69" s="205"/>
      <c r="G69" s="205"/>
      <c r="H69" s="206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>
      <c r="A70" s="20">
        <v>60</v>
      </c>
      <c r="B70" s="204" t="s">
        <v>249</v>
      </c>
      <c r="C70" s="205"/>
      <c r="D70" s="205"/>
      <c r="E70" s="205"/>
      <c r="F70" s="205"/>
      <c r="G70" s="205"/>
      <c r="H70" s="206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>
      <c r="A71" s="20">
        <v>61</v>
      </c>
      <c r="B71" s="204" t="s">
        <v>250</v>
      </c>
      <c r="C71" s="205"/>
      <c r="D71" s="205"/>
      <c r="E71" s="205"/>
      <c r="F71" s="205"/>
      <c r="G71" s="205"/>
      <c r="H71" s="206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>
      <c r="A72" s="20">
        <v>62</v>
      </c>
      <c r="B72" s="204" t="s">
        <v>251</v>
      </c>
      <c r="C72" s="205"/>
      <c r="D72" s="205"/>
      <c r="E72" s="205"/>
      <c r="F72" s="205"/>
      <c r="G72" s="205"/>
      <c r="H72" s="206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>
      <c r="A73" s="20">
        <v>63</v>
      </c>
      <c r="B73" s="204" t="s">
        <v>252</v>
      </c>
      <c r="C73" s="205"/>
      <c r="D73" s="205"/>
      <c r="E73" s="205"/>
      <c r="F73" s="205"/>
      <c r="G73" s="205"/>
      <c r="H73" s="206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>
      <c r="A74" s="20">
        <v>64</v>
      </c>
      <c r="B74" s="204" t="s">
        <v>253</v>
      </c>
      <c r="C74" s="205"/>
      <c r="D74" s="205"/>
      <c r="E74" s="205"/>
      <c r="F74" s="205"/>
      <c r="G74" s="205"/>
      <c r="H74" s="206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>
      <c r="A75" s="20">
        <v>65</v>
      </c>
      <c r="B75" s="200" t="s">
        <v>254</v>
      </c>
      <c r="C75" s="201"/>
      <c r="D75" s="201"/>
      <c r="E75" s="201"/>
      <c r="F75" s="201"/>
      <c r="G75" s="201"/>
      <c r="H75" s="202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>
      <c r="A76" s="20">
        <v>66</v>
      </c>
      <c r="B76" s="204" t="s">
        <v>255</v>
      </c>
      <c r="C76" s="205"/>
      <c r="D76" s="205"/>
      <c r="E76" s="205"/>
      <c r="F76" s="205"/>
      <c r="G76" s="205"/>
      <c r="H76" s="206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>
      <c r="A77" s="20">
        <v>67</v>
      </c>
      <c r="B77" s="204" t="s">
        <v>256</v>
      </c>
      <c r="C77" s="205"/>
      <c r="D77" s="205"/>
      <c r="E77" s="205"/>
      <c r="F77" s="205"/>
      <c r="G77" s="205"/>
      <c r="H77" s="206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>
      <c r="A78" s="20">
        <v>68</v>
      </c>
      <c r="B78" s="204" t="s">
        <v>257</v>
      </c>
      <c r="C78" s="205"/>
      <c r="D78" s="205"/>
      <c r="E78" s="205"/>
      <c r="F78" s="205"/>
      <c r="G78" s="205"/>
      <c r="H78" s="206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>
      <c r="A79" s="20">
        <v>69</v>
      </c>
      <c r="B79" s="204" t="s">
        <v>31</v>
      </c>
      <c r="C79" s="205"/>
      <c r="D79" s="205"/>
      <c r="E79" s="205"/>
      <c r="F79" s="205"/>
      <c r="G79" s="205"/>
      <c r="H79" s="206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>
      <c r="A80" s="20">
        <v>70</v>
      </c>
      <c r="B80" s="204" t="s">
        <v>258</v>
      </c>
      <c r="C80" s="205"/>
      <c r="D80" s="205"/>
      <c r="E80" s="205"/>
      <c r="F80" s="205"/>
      <c r="G80" s="205"/>
      <c r="H80" s="206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>
      <c r="A81" s="20">
        <v>71</v>
      </c>
      <c r="B81" s="204" t="s">
        <v>259</v>
      </c>
      <c r="C81" s="205"/>
      <c r="D81" s="205"/>
      <c r="E81" s="205"/>
      <c r="F81" s="205"/>
      <c r="G81" s="205"/>
      <c r="H81" s="206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>
      <c r="A82" s="20">
        <v>72</v>
      </c>
      <c r="B82" s="204" t="s">
        <v>260</v>
      </c>
      <c r="C82" s="205"/>
      <c r="D82" s="205"/>
      <c r="E82" s="205"/>
      <c r="F82" s="205"/>
      <c r="G82" s="205"/>
      <c r="H82" s="206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>
      <c r="A83" s="20">
        <v>73</v>
      </c>
      <c r="B83" s="204" t="s">
        <v>30</v>
      </c>
      <c r="C83" s="205"/>
      <c r="D83" s="205"/>
      <c r="E83" s="205"/>
      <c r="F83" s="205"/>
      <c r="G83" s="205"/>
      <c r="H83" s="206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>
      <c r="A84" s="20">
        <v>74</v>
      </c>
      <c r="B84" s="204" t="s">
        <v>261</v>
      </c>
      <c r="C84" s="205"/>
      <c r="D84" s="205"/>
      <c r="E84" s="205"/>
      <c r="F84" s="205"/>
      <c r="G84" s="205"/>
      <c r="H84" s="206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38.25" customHeight="1">
      <c r="A85" s="20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>
      <c r="A86" s="20">
        <v>76</v>
      </c>
      <c r="B86" s="204" t="s">
        <v>263</v>
      </c>
      <c r="C86" s="205"/>
      <c r="D86" s="205"/>
      <c r="E86" s="205"/>
      <c r="F86" s="205"/>
      <c r="G86" s="205"/>
      <c r="H86" s="206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>
      <c r="A87" s="20">
        <v>77</v>
      </c>
      <c r="B87" s="204" t="s">
        <v>264</v>
      </c>
      <c r="C87" s="205"/>
      <c r="D87" s="205"/>
      <c r="E87" s="205"/>
      <c r="F87" s="205"/>
      <c r="G87" s="205"/>
      <c r="H87" s="206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>
      <c r="A88" s="20">
        <v>78</v>
      </c>
      <c r="B88" s="204" t="s">
        <v>265</v>
      </c>
      <c r="C88" s="205"/>
      <c r="D88" s="205"/>
      <c r="E88" s="205"/>
      <c r="F88" s="205"/>
      <c r="G88" s="205"/>
      <c r="H88" s="206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8:H38"/>
    <mergeCell ref="B39:H39"/>
    <mergeCell ref="B40:H40"/>
    <mergeCell ref="B41:H41"/>
    <mergeCell ref="B42:H42"/>
    <mergeCell ref="B43:H43"/>
    <mergeCell ref="B32:H32"/>
    <mergeCell ref="B33:H33"/>
    <mergeCell ref="B34:H34"/>
    <mergeCell ref="B35:H35"/>
    <mergeCell ref="B36:H36"/>
    <mergeCell ref="B37:H37"/>
    <mergeCell ref="B26:H26"/>
    <mergeCell ref="B27:H27"/>
    <mergeCell ref="B28:H28"/>
    <mergeCell ref="B29:H29"/>
    <mergeCell ref="B30:H30"/>
    <mergeCell ref="B31:H31"/>
    <mergeCell ref="B16:H16"/>
    <mergeCell ref="B20:H20"/>
    <mergeCell ref="B21:H21"/>
    <mergeCell ref="B22:H22"/>
    <mergeCell ref="B23:H23"/>
    <mergeCell ref="B24:H24"/>
    <mergeCell ref="B25:H25"/>
    <mergeCell ref="B17:H17"/>
    <mergeCell ref="B18:H18"/>
    <mergeCell ref="B19:H19"/>
    <mergeCell ref="A9:A10"/>
    <mergeCell ref="B9:H10"/>
    <mergeCell ref="I9:I10"/>
    <mergeCell ref="J9:Q9"/>
    <mergeCell ref="B11:H11"/>
    <mergeCell ref="B12:H12"/>
    <mergeCell ref="B13:H13"/>
    <mergeCell ref="B14:H14"/>
    <mergeCell ref="B15:H15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A2:C2"/>
    <mergeCell ref="D2:E2"/>
    <mergeCell ref="F2:G2"/>
    <mergeCell ref="I2:J2"/>
    <mergeCell ref="K2:L2"/>
    <mergeCell ref="M2:N2"/>
    <mergeCell ref="O2:P2"/>
    <mergeCell ref="A1:T1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Q2:T2"/>
    <mergeCell ref="Q3:T8"/>
    <mergeCell ref="B72:H72"/>
    <mergeCell ref="B73:H73"/>
    <mergeCell ref="B74:H74"/>
    <mergeCell ref="B75:H75"/>
    <mergeCell ref="B76:H76"/>
    <mergeCell ref="B77:H77"/>
    <mergeCell ref="B78:H78"/>
    <mergeCell ref="B68:H68"/>
    <mergeCell ref="B70:H70"/>
    <mergeCell ref="B69:H69"/>
    <mergeCell ref="B71:H71"/>
    <mergeCell ref="B60:H60"/>
    <mergeCell ref="B61:H61"/>
    <mergeCell ref="B62:H62"/>
    <mergeCell ref="B63:H63"/>
    <mergeCell ref="B64:H64"/>
    <mergeCell ref="B65:H65"/>
    <mergeCell ref="B66:H66"/>
    <mergeCell ref="T9:T10"/>
    <mergeCell ref="B67:H67"/>
    <mergeCell ref="R9:R10"/>
    <mergeCell ref="S9:S10"/>
    <mergeCell ref="B86:H86"/>
    <mergeCell ref="B87:H87"/>
    <mergeCell ref="B88:H88"/>
    <mergeCell ref="B79:H79"/>
    <mergeCell ref="B80:H80"/>
    <mergeCell ref="B81:H81"/>
    <mergeCell ref="B82:H82"/>
    <mergeCell ref="B83:H83"/>
    <mergeCell ref="B84:H84"/>
    <mergeCell ref="B85:H8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</sheetPr>
  <dimension ref="A1:T96"/>
  <sheetViews>
    <sheetView topLeftCell="A16" workbookViewId="0">
      <selection activeCell="J14" sqref="J14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0.7109375" style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" style="1" customWidth="1"/>
    <col min="20" max="20" width="11.85546875" style="1" customWidth="1"/>
    <col min="21" max="16384" width="9.140625" style="1"/>
  </cols>
  <sheetData>
    <row r="1" spans="1:20" ht="35.1" customHeight="1">
      <c r="A1" s="216" t="s">
        <v>240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1:20" s="2" customFormat="1" ht="70.5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79</v>
      </c>
      <c r="B3" s="208"/>
      <c r="C3" s="208"/>
      <c r="D3" s="208" t="s">
        <v>157</v>
      </c>
      <c r="E3" s="208"/>
      <c r="F3" s="208" t="s">
        <v>157</v>
      </c>
      <c r="G3" s="208"/>
      <c r="H3" s="17">
        <v>397</v>
      </c>
      <c r="I3" s="207" t="s">
        <v>158</v>
      </c>
      <c r="J3" s="207"/>
      <c r="K3" s="207" t="s">
        <v>159</v>
      </c>
      <c r="L3" s="207"/>
      <c r="M3" s="213" t="s">
        <v>160</v>
      </c>
      <c r="N3" s="213"/>
      <c r="O3" s="208" t="s">
        <v>157</v>
      </c>
      <c r="P3" s="208"/>
      <c r="Q3" s="211"/>
      <c r="R3" s="211"/>
      <c r="S3" s="211"/>
      <c r="T3" s="211"/>
    </row>
    <row r="4" spans="1:20" ht="36" customHeight="1">
      <c r="A4" s="208"/>
      <c r="B4" s="208"/>
      <c r="C4" s="208"/>
      <c r="D4" s="208" t="s">
        <v>80</v>
      </c>
      <c r="E4" s="208"/>
      <c r="F4" s="208" t="s">
        <v>161</v>
      </c>
      <c r="G4" s="208"/>
      <c r="H4" s="17">
        <v>326</v>
      </c>
      <c r="I4" s="207" t="s">
        <v>162</v>
      </c>
      <c r="J4" s="207"/>
      <c r="K4" s="215" t="s">
        <v>163</v>
      </c>
      <c r="L4" s="215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/>
      <c r="G5" s="208"/>
      <c r="H5" s="17"/>
      <c r="I5" s="207" t="s">
        <v>166</v>
      </c>
      <c r="J5" s="207"/>
      <c r="K5" s="207" t="s">
        <v>167</v>
      </c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/>
      <c r="G6" s="208"/>
      <c r="H6" s="17"/>
      <c r="I6" s="207"/>
      <c r="J6" s="207"/>
      <c r="K6" s="207" t="s">
        <v>168</v>
      </c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/>
      <c r="G7" s="208"/>
      <c r="H7" s="17"/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36" customHeight="1">
      <c r="A8" s="208"/>
      <c r="B8" s="208"/>
      <c r="C8" s="208"/>
      <c r="D8" s="208"/>
      <c r="E8" s="208"/>
      <c r="F8" s="208"/>
      <c r="G8" s="208"/>
      <c r="H8" s="17"/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91" t="s">
        <v>2</v>
      </c>
      <c r="C9" s="191"/>
      <c r="D9" s="191"/>
      <c r="E9" s="191"/>
      <c r="F9" s="191"/>
      <c r="G9" s="191"/>
      <c r="H9" s="191"/>
      <c r="I9" s="191" t="s">
        <v>1</v>
      </c>
      <c r="J9" s="191" t="s">
        <v>3</v>
      </c>
      <c r="K9" s="191"/>
      <c r="L9" s="191"/>
      <c r="M9" s="191"/>
      <c r="N9" s="191"/>
      <c r="O9" s="191"/>
      <c r="P9" s="191"/>
      <c r="Q9" s="191"/>
      <c r="R9" s="191" t="s">
        <v>243</v>
      </c>
      <c r="S9" s="191" t="s">
        <v>244</v>
      </c>
      <c r="T9" s="191" t="s">
        <v>242</v>
      </c>
    </row>
    <row r="10" spans="1:20" ht="81.75" customHeight="1">
      <c r="A10" s="209"/>
      <c r="B10" s="191"/>
      <c r="C10" s="191"/>
      <c r="D10" s="191"/>
      <c r="E10" s="191"/>
      <c r="F10" s="191"/>
      <c r="G10" s="191"/>
      <c r="H10" s="191"/>
      <c r="I10" s="191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1"/>
      <c r="S10" s="191"/>
      <c r="T10" s="191"/>
    </row>
    <row r="11" spans="1:20" ht="16.5" customHeight="1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6" t="s">
        <v>267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6" t="s">
        <v>267</v>
      </c>
      <c r="J13" s="4">
        <v>64</v>
      </c>
      <c r="K13" s="4">
        <v>60</v>
      </c>
      <c r="L13" s="4">
        <v>49</v>
      </c>
      <c r="M13" s="4">
        <v>14</v>
      </c>
      <c r="N13" s="4"/>
      <c r="O13" s="4"/>
      <c r="P13" s="4"/>
      <c r="Q13" s="4">
        <f>SUM(J13:P13)</f>
        <v>187</v>
      </c>
      <c r="R13" s="4"/>
      <c r="S13" s="4">
        <f>Q13</f>
        <v>187</v>
      </c>
      <c r="T13" s="4">
        <f>S13/4</f>
        <v>46.75</v>
      </c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6" t="s">
        <v>267</v>
      </c>
      <c r="J14" s="4">
        <v>70</v>
      </c>
      <c r="K14" s="4"/>
      <c r="L14" s="4">
        <v>40</v>
      </c>
      <c r="M14" s="4"/>
      <c r="N14" s="4"/>
      <c r="O14" s="4"/>
      <c r="P14" s="4"/>
      <c r="Q14" s="4">
        <f t="shared" ref="Q14:Q59" si="0">SUM(J14:P14)</f>
        <v>110</v>
      </c>
      <c r="R14" s="4"/>
      <c r="S14" s="4">
        <f t="shared" ref="S14:S15" si="1">Q14</f>
        <v>110</v>
      </c>
      <c r="T14" s="4">
        <f>S14/3</f>
        <v>36.666666666666664</v>
      </c>
    </row>
    <row r="15" spans="1:20" ht="16.5">
      <c r="A15" s="11">
        <v>5</v>
      </c>
      <c r="B15" s="203" t="s">
        <v>36</v>
      </c>
      <c r="C15" s="203"/>
      <c r="D15" s="203"/>
      <c r="E15" s="203"/>
      <c r="F15" s="203"/>
      <c r="G15" s="203"/>
      <c r="H15" s="203"/>
      <c r="I15" s="26" t="s">
        <v>267</v>
      </c>
      <c r="J15" s="4">
        <v>15</v>
      </c>
      <c r="K15" s="4">
        <v>15</v>
      </c>
      <c r="L15" s="4">
        <v>15</v>
      </c>
      <c r="M15" s="4">
        <v>15</v>
      </c>
      <c r="N15" s="4">
        <v>15</v>
      </c>
      <c r="O15" s="4">
        <v>15</v>
      </c>
      <c r="P15" s="4">
        <v>15</v>
      </c>
      <c r="Q15" s="4">
        <f t="shared" si="0"/>
        <v>105</v>
      </c>
      <c r="R15" s="4"/>
      <c r="S15" s="4">
        <f t="shared" si="1"/>
        <v>105</v>
      </c>
      <c r="T15" s="4">
        <f>S15/7</f>
        <v>15</v>
      </c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6" t="s">
        <v>267</v>
      </c>
      <c r="J16" s="4"/>
      <c r="K16" s="4"/>
      <c r="L16" s="4"/>
      <c r="M16" s="4"/>
      <c r="N16" s="4"/>
      <c r="O16" s="4"/>
      <c r="P16" s="4"/>
      <c r="Q16" s="4">
        <f t="shared" si="0"/>
        <v>0</v>
      </c>
      <c r="R16" s="4"/>
      <c r="S16" s="4"/>
      <c r="T16" s="4"/>
    </row>
    <row r="17" spans="1:20" ht="16.5" customHeight="1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6" t="s">
        <v>267</v>
      </c>
      <c r="J18" s="4"/>
      <c r="K18" s="4"/>
      <c r="L18" s="4"/>
      <c r="M18" s="4"/>
      <c r="N18" s="4"/>
      <c r="O18" s="4"/>
      <c r="P18" s="4"/>
      <c r="Q18" s="4">
        <f t="shared" si="0"/>
        <v>0</v>
      </c>
      <c r="R18" s="4"/>
      <c r="S18" s="4"/>
      <c r="T18" s="4"/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6" t="s">
        <v>267</v>
      </c>
      <c r="J19" s="4">
        <v>24</v>
      </c>
      <c r="K19" s="4">
        <v>30</v>
      </c>
      <c r="L19" s="4">
        <v>30</v>
      </c>
      <c r="M19" s="4">
        <v>24</v>
      </c>
      <c r="N19" s="4">
        <v>30</v>
      </c>
      <c r="O19" s="4">
        <v>24</v>
      </c>
      <c r="P19" s="4">
        <v>24</v>
      </c>
      <c r="Q19" s="4">
        <f t="shared" si="0"/>
        <v>186</v>
      </c>
      <c r="R19" s="4"/>
      <c r="S19" s="4">
        <f>Q19</f>
        <v>186</v>
      </c>
      <c r="T19" s="4">
        <f>S19/7</f>
        <v>26.571428571428573</v>
      </c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6" t="s">
        <v>267</v>
      </c>
      <c r="J20" s="4"/>
      <c r="K20" s="4"/>
      <c r="L20" s="4"/>
      <c r="M20" s="4"/>
      <c r="N20" s="4"/>
      <c r="O20" s="4"/>
      <c r="P20" s="4"/>
      <c r="Q20" s="4">
        <f t="shared" si="0"/>
        <v>0</v>
      </c>
      <c r="R20" s="4"/>
      <c r="S20" s="4"/>
      <c r="T20" s="4"/>
    </row>
    <row r="21" spans="1:20" ht="16.5" customHeight="1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26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f t="shared" si="0"/>
        <v>14</v>
      </c>
      <c r="R22" s="8">
        <v>7</v>
      </c>
      <c r="S22" s="4">
        <f>Q22*R22</f>
        <v>98</v>
      </c>
      <c r="T22" s="4">
        <f>S22/7</f>
        <v>14</v>
      </c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26" t="s">
        <v>4</v>
      </c>
      <c r="J23" s="4">
        <v>1</v>
      </c>
      <c r="K23" s="4"/>
      <c r="L23" s="4"/>
      <c r="M23" s="4"/>
      <c r="N23" s="4"/>
      <c r="O23" s="4"/>
      <c r="P23" s="4"/>
      <c r="Q23" s="4">
        <f t="shared" si="0"/>
        <v>1</v>
      </c>
      <c r="R23" s="8">
        <v>5</v>
      </c>
      <c r="S23" s="4">
        <f t="shared" ref="S23:S59" si="2">Q23*R23</f>
        <v>5</v>
      </c>
      <c r="T23" s="4">
        <f t="shared" ref="T23:T59" si="3">S23/7</f>
        <v>0.7142857142857143</v>
      </c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26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f t="shared" si="0"/>
        <v>14</v>
      </c>
      <c r="R24" s="8">
        <v>0.6</v>
      </c>
      <c r="S24" s="4">
        <f t="shared" si="2"/>
        <v>8.4</v>
      </c>
      <c r="T24" s="4">
        <f t="shared" si="3"/>
        <v>1.2</v>
      </c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26" t="s">
        <v>4</v>
      </c>
      <c r="J25" s="4">
        <v>1</v>
      </c>
      <c r="K25" s="4"/>
      <c r="L25" s="4"/>
      <c r="M25" s="4"/>
      <c r="N25" s="4"/>
      <c r="O25" s="4"/>
      <c r="P25" s="4"/>
      <c r="Q25" s="4">
        <f t="shared" si="0"/>
        <v>1</v>
      </c>
      <c r="R25" s="8">
        <v>8</v>
      </c>
      <c r="S25" s="4">
        <f t="shared" si="2"/>
        <v>8</v>
      </c>
      <c r="T25" s="4">
        <f t="shared" si="3"/>
        <v>1.1428571428571428</v>
      </c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26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f t="shared" si="0"/>
        <v>6</v>
      </c>
      <c r="R26" s="8">
        <v>0.7</v>
      </c>
      <c r="S26" s="4">
        <f t="shared" si="2"/>
        <v>4.1999999999999993</v>
      </c>
      <c r="T26" s="4">
        <f t="shared" si="3"/>
        <v>0.59999999999999987</v>
      </c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26" t="s">
        <v>4</v>
      </c>
      <c r="J27" s="4"/>
      <c r="K27" s="4"/>
      <c r="L27" s="4"/>
      <c r="M27" s="4"/>
      <c r="N27" s="4"/>
      <c r="O27" s="4"/>
      <c r="P27" s="4"/>
      <c r="Q27" s="4">
        <f t="shared" si="0"/>
        <v>0</v>
      </c>
      <c r="R27" s="8">
        <v>1.9</v>
      </c>
      <c r="S27" s="4">
        <f t="shared" si="2"/>
        <v>0</v>
      </c>
      <c r="T27" s="4">
        <f t="shared" si="3"/>
        <v>0</v>
      </c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26" t="s">
        <v>4</v>
      </c>
      <c r="J28" s="4"/>
      <c r="K28" s="4"/>
      <c r="L28" s="4"/>
      <c r="M28" s="4"/>
      <c r="N28" s="4"/>
      <c r="O28" s="4"/>
      <c r="P28" s="4"/>
      <c r="Q28" s="4">
        <f t="shared" si="0"/>
        <v>0</v>
      </c>
      <c r="R28" s="8">
        <v>6.75</v>
      </c>
      <c r="S28" s="4">
        <f t="shared" si="2"/>
        <v>0</v>
      </c>
      <c r="T28" s="4">
        <f t="shared" si="3"/>
        <v>0</v>
      </c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26" t="s">
        <v>4</v>
      </c>
      <c r="J29" s="4"/>
      <c r="K29" s="4"/>
      <c r="L29" s="4"/>
      <c r="M29" s="4"/>
      <c r="N29" s="4"/>
      <c r="O29" s="4"/>
      <c r="P29" s="4"/>
      <c r="Q29" s="4">
        <f t="shared" si="0"/>
        <v>0</v>
      </c>
      <c r="R29" s="8">
        <v>1.5</v>
      </c>
      <c r="S29" s="4">
        <f t="shared" si="2"/>
        <v>0</v>
      </c>
      <c r="T29" s="4">
        <f t="shared" si="3"/>
        <v>0</v>
      </c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26" t="s">
        <v>4</v>
      </c>
      <c r="J30" s="4"/>
      <c r="K30" s="4"/>
      <c r="L30" s="4"/>
      <c r="M30" s="4"/>
      <c r="N30" s="4"/>
      <c r="O30" s="4"/>
      <c r="P30" s="4"/>
      <c r="Q30" s="4">
        <f t="shared" si="0"/>
        <v>0</v>
      </c>
      <c r="R30" s="8">
        <v>15</v>
      </c>
      <c r="S30" s="4">
        <f t="shared" si="2"/>
        <v>0</v>
      </c>
      <c r="T30" s="4">
        <f t="shared" si="3"/>
        <v>0</v>
      </c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26" t="s">
        <v>4</v>
      </c>
      <c r="J31" s="4">
        <v>1</v>
      </c>
      <c r="K31" s="4"/>
      <c r="L31" s="4"/>
      <c r="M31" s="4"/>
      <c r="N31" s="4"/>
      <c r="O31" s="4"/>
      <c r="P31" s="4"/>
      <c r="Q31" s="4">
        <f t="shared" si="0"/>
        <v>1</v>
      </c>
      <c r="R31" s="8">
        <v>1</v>
      </c>
      <c r="S31" s="4">
        <f t="shared" si="2"/>
        <v>1</v>
      </c>
      <c r="T31" s="4">
        <f t="shared" si="3"/>
        <v>0.14285714285714285</v>
      </c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26" t="s">
        <v>4</v>
      </c>
      <c r="J32" s="4"/>
      <c r="K32" s="4"/>
      <c r="L32" s="4"/>
      <c r="M32" s="4"/>
      <c r="N32" s="4"/>
      <c r="O32" s="4"/>
      <c r="P32" s="4"/>
      <c r="Q32" s="4">
        <f t="shared" si="0"/>
        <v>0</v>
      </c>
      <c r="R32" s="9">
        <v>40</v>
      </c>
      <c r="S32" s="4">
        <f t="shared" si="2"/>
        <v>0</v>
      </c>
      <c r="T32" s="4">
        <f t="shared" si="3"/>
        <v>0</v>
      </c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26" t="s">
        <v>4</v>
      </c>
      <c r="J33" s="4">
        <v>1</v>
      </c>
      <c r="K33" s="4"/>
      <c r="L33" s="4"/>
      <c r="M33" s="4"/>
      <c r="N33" s="4"/>
      <c r="O33" s="4"/>
      <c r="P33" s="4"/>
      <c r="Q33" s="4">
        <f t="shared" si="0"/>
        <v>1</v>
      </c>
      <c r="R33" s="8">
        <v>10</v>
      </c>
      <c r="S33" s="4">
        <f t="shared" si="2"/>
        <v>10</v>
      </c>
      <c r="T33" s="4">
        <f t="shared" si="3"/>
        <v>1.4285714285714286</v>
      </c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26" t="s">
        <v>4</v>
      </c>
      <c r="J34" s="4"/>
      <c r="K34" s="4"/>
      <c r="L34" s="4"/>
      <c r="M34" s="4"/>
      <c r="N34" s="4"/>
      <c r="O34" s="4"/>
      <c r="P34" s="4"/>
      <c r="Q34" s="4">
        <f t="shared" si="0"/>
        <v>0</v>
      </c>
      <c r="R34" s="10">
        <v>8</v>
      </c>
      <c r="S34" s="4">
        <f t="shared" si="2"/>
        <v>0</v>
      </c>
      <c r="T34" s="4">
        <f t="shared" si="3"/>
        <v>0</v>
      </c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26" t="s">
        <v>4</v>
      </c>
      <c r="J35" s="4">
        <v>1</v>
      </c>
      <c r="K35" s="4"/>
      <c r="L35" s="4"/>
      <c r="M35" s="4"/>
      <c r="N35" s="4"/>
      <c r="O35" s="4"/>
      <c r="P35" s="4"/>
      <c r="Q35" s="4">
        <f t="shared" si="0"/>
        <v>1</v>
      </c>
      <c r="R35" s="9">
        <v>40</v>
      </c>
      <c r="S35" s="4">
        <f t="shared" si="2"/>
        <v>40</v>
      </c>
      <c r="T35" s="4">
        <f t="shared" si="3"/>
        <v>5.7142857142857144</v>
      </c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26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f t="shared" si="0"/>
        <v>21</v>
      </c>
      <c r="R36" s="8">
        <v>2.5</v>
      </c>
      <c r="S36" s="4">
        <f t="shared" si="2"/>
        <v>52.5</v>
      </c>
      <c r="T36" s="4">
        <f t="shared" si="3"/>
        <v>7.5</v>
      </c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26" t="s">
        <v>4</v>
      </c>
      <c r="J37" s="4">
        <v>3</v>
      </c>
      <c r="K37" s="4"/>
      <c r="L37" s="4"/>
      <c r="M37" s="4"/>
      <c r="N37" s="4"/>
      <c r="O37" s="4"/>
      <c r="P37" s="4"/>
      <c r="Q37" s="4">
        <f t="shared" si="0"/>
        <v>3</v>
      </c>
      <c r="R37" s="8">
        <v>0.6</v>
      </c>
      <c r="S37" s="4">
        <f t="shared" si="2"/>
        <v>1.7999999999999998</v>
      </c>
      <c r="T37" s="4">
        <f t="shared" si="3"/>
        <v>0.25714285714285712</v>
      </c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26" t="s">
        <v>4</v>
      </c>
      <c r="J38" s="4"/>
      <c r="K38" s="4"/>
      <c r="L38" s="4"/>
      <c r="M38" s="4"/>
      <c r="N38" s="4"/>
      <c r="O38" s="4"/>
      <c r="P38" s="4"/>
      <c r="Q38" s="4">
        <f t="shared" si="0"/>
        <v>0</v>
      </c>
      <c r="R38" s="8">
        <v>2.5</v>
      </c>
      <c r="S38" s="4">
        <f t="shared" si="2"/>
        <v>0</v>
      </c>
      <c r="T38" s="4">
        <f t="shared" si="3"/>
        <v>0</v>
      </c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26" t="s">
        <v>4</v>
      </c>
      <c r="J39" s="4">
        <v>1</v>
      </c>
      <c r="K39" s="4"/>
      <c r="L39" s="4"/>
      <c r="M39" s="4"/>
      <c r="N39" s="4"/>
      <c r="O39" s="4"/>
      <c r="P39" s="4"/>
      <c r="Q39" s="4">
        <f t="shared" si="0"/>
        <v>1</v>
      </c>
      <c r="R39" s="9">
        <v>70</v>
      </c>
      <c r="S39" s="4">
        <f t="shared" si="2"/>
        <v>70</v>
      </c>
      <c r="T39" s="4">
        <f t="shared" si="3"/>
        <v>10</v>
      </c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26" t="s">
        <v>239</v>
      </c>
      <c r="J40" s="4"/>
      <c r="K40" s="4"/>
      <c r="L40" s="4"/>
      <c r="M40" s="4"/>
      <c r="N40" s="4"/>
      <c r="O40" s="4"/>
      <c r="P40" s="4"/>
      <c r="Q40" s="4">
        <f t="shared" si="0"/>
        <v>0</v>
      </c>
      <c r="R40" s="8">
        <v>20</v>
      </c>
      <c r="S40" s="4">
        <f t="shared" si="2"/>
        <v>0</v>
      </c>
      <c r="T40" s="4">
        <f t="shared" si="3"/>
        <v>0</v>
      </c>
    </row>
    <row r="41" spans="1:20" ht="16.5" customHeight="1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>
        <f t="shared" si="2"/>
        <v>0</v>
      </c>
      <c r="T41" s="4">
        <f t="shared" si="3"/>
        <v>0</v>
      </c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26" t="s">
        <v>4</v>
      </c>
      <c r="J42" s="4"/>
      <c r="K42" s="4"/>
      <c r="L42" s="4"/>
      <c r="M42" s="4"/>
      <c r="N42" s="4"/>
      <c r="O42" s="4"/>
      <c r="P42" s="4"/>
      <c r="Q42" s="4">
        <f t="shared" si="0"/>
        <v>0</v>
      </c>
      <c r="R42" s="8">
        <v>0.1</v>
      </c>
      <c r="S42" s="4">
        <f t="shared" si="2"/>
        <v>0</v>
      </c>
      <c r="T42" s="4">
        <f t="shared" si="3"/>
        <v>0</v>
      </c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26" t="s">
        <v>4</v>
      </c>
      <c r="J43" s="4"/>
      <c r="K43" s="4"/>
      <c r="L43" s="4"/>
      <c r="M43" s="4"/>
      <c r="N43" s="4"/>
      <c r="O43" s="4"/>
      <c r="P43" s="4"/>
      <c r="Q43" s="4">
        <f t="shared" si="0"/>
        <v>0</v>
      </c>
      <c r="R43" s="8">
        <v>1.9</v>
      </c>
      <c r="S43" s="4">
        <f t="shared" si="2"/>
        <v>0</v>
      </c>
      <c r="T43" s="4">
        <f t="shared" si="3"/>
        <v>0</v>
      </c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26" t="s">
        <v>4</v>
      </c>
      <c r="J44" s="4">
        <v>1</v>
      </c>
      <c r="K44" s="4"/>
      <c r="L44" s="4"/>
      <c r="M44" s="4"/>
      <c r="N44" s="4"/>
      <c r="O44" s="4"/>
      <c r="P44" s="4"/>
      <c r="Q44" s="4">
        <f t="shared" si="0"/>
        <v>1</v>
      </c>
      <c r="R44" s="8">
        <v>6</v>
      </c>
      <c r="S44" s="4">
        <f t="shared" si="2"/>
        <v>6</v>
      </c>
      <c r="T44" s="4">
        <f t="shared" si="3"/>
        <v>0.8571428571428571</v>
      </c>
    </row>
    <row r="45" spans="1:20" ht="16.5">
      <c r="A45" s="11">
        <v>35</v>
      </c>
      <c r="B45" s="203" t="s">
        <v>64</v>
      </c>
      <c r="C45" s="203"/>
      <c r="D45" s="203"/>
      <c r="E45" s="203"/>
      <c r="F45" s="203"/>
      <c r="G45" s="203"/>
      <c r="H45" s="203"/>
      <c r="I45" s="26" t="s">
        <v>4</v>
      </c>
      <c r="J45" s="4"/>
      <c r="K45" s="4"/>
      <c r="L45" s="4"/>
      <c r="M45" s="4"/>
      <c r="N45" s="4"/>
      <c r="O45" s="4"/>
      <c r="P45" s="4"/>
      <c r="Q45" s="4">
        <f t="shared" si="0"/>
        <v>0</v>
      </c>
      <c r="R45" s="8">
        <v>0.5</v>
      </c>
      <c r="S45" s="4">
        <f t="shared" si="2"/>
        <v>0</v>
      </c>
      <c r="T45" s="4">
        <f t="shared" si="3"/>
        <v>0</v>
      </c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26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f t="shared" si="0"/>
        <v>8</v>
      </c>
      <c r="R46" s="8">
        <v>2</v>
      </c>
      <c r="S46" s="4">
        <f t="shared" si="2"/>
        <v>16</v>
      </c>
      <c r="T46" s="4">
        <f t="shared" si="3"/>
        <v>2.2857142857142856</v>
      </c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26" t="s">
        <v>4</v>
      </c>
      <c r="J47" s="4"/>
      <c r="K47" s="4"/>
      <c r="L47" s="4"/>
      <c r="M47" s="4"/>
      <c r="N47" s="4"/>
      <c r="O47" s="4"/>
      <c r="P47" s="4"/>
      <c r="Q47" s="4">
        <f t="shared" si="0"/>
        <v>0</v>
      </c>
      <c r="R47" s="8">
        <v>0.8</v>
      </c>
      <c r="S47" s="4">
        <f t="shared" si="2"/>
        <v>0</v>
      </c>
      <c r="T47" s="4">
        <f t="shared" si="3"/>
        <v>0</v>
      </c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26" t="s">
        <v>4</v>
      </c>
      <c r="J48" s="4"/>
      <c r="K48" s="4"/>
      <c r="L48" s="4"/>
      <c r="M48" s="4"/>
      <c r="N48" s="4"/>
      <c r="O48" s="4"/>
      <c r="P48" s="4"/>
      <c r="Q48" s="4">
        <f t="shared" si="0"/>
        <v>0</v>
      </c>
      <c r="R48" s="8">
        <v>0.15</v>
      </c>
      <c r="S48" s="4">
        <f t="shared" si="2"/>
        <v>0</v>
      </c>
      <c r="T48" s="4">
        <f t="shared" si="3"/>
        <v>0</v>
      </c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26" t="s">
        <v>4</v>
      </c>
      <c r="J49" s="4"/>
      <c r="K49" s="4"/>
      <c r="L49" s="4"/>
      <c r="M49" s="4"/>
      <c r="N49" s="4"/>
      <c r="O49" s="4"/>
      <c r="P49" s="4"/>
      <c r="Q49" s="4">
        <f t="shared" si="0"/>
        <v>0</v>
      </c>
      <c r="R49" s="8">
        <v>0.3</v>
      </c>
      <c r="S49" s="4">
        <f t="shared" si="2"/>
        <v>0</v>
      </c>
      <c r="T49" s="4">
        <f t="shared" si="3"/>
        <v>0</v>
      </c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26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f t="shared" si="0"/>
        <v>3</v>
      </c>
      <c r="R50" s="8">
        <v>1.5</v>
      </c>
      <c r="S50" s="4">
        <f t="shared" si="2"/>
        <v>4.5</v>
      </c>
      <c r="T50" s="4">
        <f t="shared" si="3"/>
        <v>0.6428571428571429</v>
      </c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26" t="s">
        <v>4</v>
      </c>
      <c r="J51" s="4">
        <v>500</v>
      </c>
      <c r="K51" s="4"/>
      <c r="L51" s="4">
        <v>500</v>
      </c>
      <c r="M51" s="4"/>
      <c r="N51" s="4">
        <v>500</v>
      </c>
      <c r="O51" s="4"/>
      <c r="P51" s="4">
        <v>500</v>
      </c>
      <c r="Q51" s="4">
        <f t="shared" si="0"/>
        <v>2000</v>
      </c>
      <c r="R51" s="8">
        <f>5.8/500</f>
        <v>1.1599999999999999E-2</v>
      </c>
      <c r="S51" s="4">
        <f t="shared" si="2"/>
        <v>23.2</v>
      </c>
      <c r="T51" s="4">
        <f t="shared" si="3"/>
        <v>3.3142857142857141</v>
      </c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26" t="s">
        <v>4</v>
      </c>
      <c r="J52" s="4"/>
      <c r="K52" s="4"/>
      <c r="L52" s="4"/>
      <c r="M52" s="4"/>
      <c r="N52" s="4"/>
      <c r="O52" s="4"/>
      <c r="P52" s="4"/>
      <c r="Q52" s="4">
        <f t="shared" si="0"/>
        <v>0</v>
      </c>
      <c r="R52" s="9">
        <v>20</v>
      </c>
      <c r="S52" s="4">
        <f t="shared" si="2"/>
        <v>0</v>
      </c>
      <c r="T52" s="4">
        <f t="shared" si="3"/>
        <v>0</v>
      </c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26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f t="shared" si="0"/>
        <v>140</v>
      </c>
      <c r="R53" s="8">
        <v>0.1</v>
      </c>
      <c r="S53" s="4">
        <f t="shared" si="2"/>
        <v>14</v>
      </c>
      <c r="T53" s="4">
        <f t="shared" si="3"/>
        <v>2</v>
      </c>
    </row>
    <row r="54" spans="1:20" ht="16.5">
      <c r="A54" s="11">
        <v>44</v>
      </c>
      <c r="B54" s="203" t="s">
        <v>73</v>
      </c>
      <c r="C54" s="203"/>
      <c r="D54" s="203"/>
      <c r="E54" s="203"/>
      <c r="F54" s="203"/>
      <c r="G54" s="203"/>
      <c r="H54" s="203"/>
      <c r="I54" s="26" t="s">
        <v>4</v>
      </c>
      <c r="J54" s="4">
        <v>6</v>
      </c>
      <c r="K54" s="4"/>
      <c r="L54" s="4"/>
      <c r="M54" s="4"/>
      <c r="N54" s="4"/>
      <c r="O54" s="4"/>
      <c r="P54" s="4"/>
      <c r="Q54" s="4">
        <f t="shared" si="0"/>
        <v>6</v>
      </c>
      <c r="R54" s="9">
        <v>1</v>
      </c>
      <c r="S54" s="4">
        <f t="shared" si="2"/>
        <v>6</v>
      </c>
      <c r="T54" s="4">
        <f t="shared" si="3"/>
        <v>0.8571428571428571</v>
      </c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26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f t="shared" si="0"/>
        <v>10</v>
      </c>
      <c r="R55" s="8">
        <v>3</v>
      </c>
      <c r="S55" s="4">
        <f t="shared" si="2"/>
        <v>30</v>
      </c>
      <c r="T55" s="4">
        <f t="shared" si="3"/>
        <v>4.2857142857142856</v>
      </c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26" t="s">
        <v>4</v>
      </c>
      <c r="J56" s="4"/>
      <c r="K56" s="4"/>
      <c r="L56" s="4"/>
      <c r="M56" s="4"/>
      <c r="N56" s="4"/>
      <c r="O56" s="4"/>
      <c r="P56" s="4"/>
      <c r="Q56" s="4">
        <f t="shared" si="0"/>
        <v>0</v>
      </c>
      <c r="R56" s="8">
        <v>2.5</v>
      </c>
      <c r="S56" s="4">
        <f t="shared" si="2"/>
        <v>0</v>
      </c>
      <c r="T56" s="4">
        <f t="shared" si="3"/>
        <v>0</v>
      </c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26" t="s">
        <v>4</v>
      </c>
      <c r="J57" s="4"/>
      <c r="K57" s="4"/>
      <c r="L57" s="4"/>
      <c r="M57" s="4"/>
      <c r="N57" s="4"/>
      <c r="O57" s="4"/>
      <c r="P57" s="4"/>
      <c r="Q57" s="4">
        <f t="shared" si="0"/>
        <v>0</v>
      </c>
      <c r="R57" s="8">
        <v>9</v>
      </c>
      <c r="S57" s="4">
        <f t="shared" si="2"/>
        <v>0</v>
      </c>
      <c r="T57" s="4">
        <f t="shared" si="3"/>
        <v>0</v>
      </c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26" t="s">
        <v>4</v>
      </c>
      <c r="J58" s="4"/>
      <c r="K58" s="4"/>
      <c r="L58" s="4"/>
      <c r="M58" s="4"/>
      <c r="N58" s="4"/>
      <c r="O58" s="4"/>
      <c r="P58" s="4"/>
      <c r="Q58" s="4">
        <f t="shared" si="0"/>
        <v>0</v>
      </c>
      <c r="R58" s="8">
        <v>0.7</v>
      </c>
      <c r="S58" s="4">
        <f t="shared" si="2"/>
        <v>0</v>
      </c>
      <c r="T58" s="4">
        <f t="shared" si="3"/>
        <v>0</v>
      </c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26" t="s">
        <v>4</v>
      </c>
      <c r="J59" s="4"/>
      <c r="K59" s="4"/>
      <c r="L59" s="4"/>
      <c r="M59" s="4"/>
      <c r="N59" s="4"/>
      <c r="O59" s="4"/>
      <c r="P59" s="4"/>
      <c r="Q59" s="4">
        <f t="shared" si="0"/>
        <v>0</v>
      </c>
      <c r="R59" s="8">
        <v>1</v>
      </c>
      <c r="S59" s="4">
        <f t="shared" si="2"/>
        <v>0</v>
      </c>
      <c r="T59" s="4">
        <f t="shared" si="3"/>
        <v>0</v>
      </c>
    </row>
    <row r="60" spans="1:20" ht="16.5" customHeight="1">
      <c r="A60" s="11">
        <v>50</v>
      </c>
      <c r="B60" s="214" t="s">
        <v>271</v>
      </c>
      <c r="C60" s="214"/>
      <c r="D60" s="214"/>
      <c r="E60" s="214"/>
      <c r="F60" s="214"/>
      <c r="G60" s="214"/>
      <c r="H60" s="214"/>
      <c r="I60" s="27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>
      <c r="A61" s="11">
        <v>51</v>
      </c>
      <c r="B61" s="203" t="s">
        <v>241</v>
      </c>
      <c r="C61" s="203"/>
      <c r="D61" s="203"/>
      <c r="E61" s="203"/>
      <c r="F61" s="203"/>
      <c r="G61" s="203"/>
      <c r="H61" s="203"/>
      <c r="I61" s="26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>
      <c r="A62" s="11">
        <v>52</v>
      </c>
      <c r="B62" s="203" t="s">
        <v>266</v>
      </c>
      <c r="C62" s="203"/>
      <c r="D62" s="203"/>
      <c r="E62" s="203"/>
      <c r="F62" s="203"/>
      <c r="G62" s="203"/>
      <c r="H62" s="203"/>
      <c r="I62" s="26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 t="shared" ref="T62:T65" si="4">S62</f>
        <v>500</v>
      </c>
    </row>
    <row r="63" spans="1:20" ht="16.5">
      <c r="A63" s="11">
        <v>53</v>
      </c>
      <c r="B63" s="203" t="s">
        <v>268</v>
      </c>
      <c r="C63" s="203"/>
      <c r="D63" s="203"/>
      <c r="E63" s="203"/>
      <c r="F63" s="203"/>
      <c r="G63" s="203"/>
      <c r="H63" s="203"/>
      <c r="I63" s="26" t="s">
        <v>267</v>
      </c>
      <c r="J63" s="4"/>
      <c r="K63" s="4"/>
      <c r="L63" s="4"/>
      <c r="M63" s="4"/>
      <c r="N63" s="4"/>
      <c r="O63" s="4"/>
      <c r="P63" s="4"/>
      <c r="Q63" s="4">
        <v>1</v>
      </c>
      <c r="R63" s="10">
        <v>500</v>
      </c>
      <c r="S63" s="4">
        <f>Q63*R63</f>
        <v>500</v>
      </c>
      <c r="T63" s="4">
        <f t="shared" si="4"/>
        <v>500</v>
      </c>
    </row>
    <row r="64" spans="1:20" ht="16.5">
      <c r="A64" s="11">
        <v>54</v>
      </c>
      <c r="B64" s="203" t="s">
        <v>269</v>
      </c>
      <c r="C64" s="203"/>
      <c r="D64" s="203"/>
      <c r="E64" s="203"/>
      <c r="F64" s="203"/>
      <c r="G64" s="203"/>
      <c r="H64" s="203"/>
      <c r="I64" s="26" t="s">
        <v>267</v>
      </c>
      <c r="J64" s="4"/>
      <c r="K64" s="4"/>
      <c r="L64" s="4"/>
      <c r="M64" s="4"/>
      <c r="N64" s="4"/>
      <c r="O64" s="4"/>
      <c r="P64" s="4"/>
      <c r="Q64" s="4">
        <v>3</v>
      </c>
      <c r="R64" s="10">
        <v>350</v>
      </c>
      <c r="S64" s="4">
        <f>Q64*R64</f>
        <v>1050</v>
      </c>
      <c r="T64" s="4">
        <f t="shared" si="4"/>
        <v>1050</v>
      </c>
    </row>
    <row r="65" spans="1:20" ht="16.5">
      <c r="A65" s="11">
        <v>55</v>
      </c>
      <c r="B65" s="203" t="s">
        <v>270</v>
      </c>
      <c r="C65" s="203"/>
      <c r="D65" s="203"/>
      <c r="E65" s="203"/>
      <c r="F65" s="203"/>
      <c r="G65" s="203"/>
      <c r="H65" s="203"/>
      <c r="I65" s="26" t="s">
        <v>267</v>
      </c>
      <c r="J65" s="4"/>
      <c r="K65" s="4"/>
      <c r="L65" s="4"/>
      <c r="M65" s="4"/>
      <c r="N65" s="4"/>
      <c r="O65" s="4"/>
      <c r="P65" s="4"/>
      <c r="Q65" s="4">
        <v>1</v>
      </c>
      <c r="R65" s="26">
        <v>500</v>
      </c>
      <c r="S65" s="4">
        <f>Q65*R65</f>
        <v>500</v>
      </c>
      <c r="T65" s="4">
        <f t="shared" si="4"/>
        <v>500</v>
      </c>
    </row>
    <row r="66" spans="1:20" ht="16.5" customHeight="1">
      <c r="A66" s="11">
        <v>56</v>
      </c>
      <c r="B66" s="214" t="s">
        <v>245</v>
      </c>
      <c r="C66" s="214"/>
      <c r="D66" s="214"/>
      <c r="E66" s="214"/>
      <c r="F66" s="214"/>
      <c r="G66" s="214"/>
      <c r="H66" s="214"/>
      <c r="I66" s="27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>
      <c r="A67" s="11">
        <v>57</v>
      </c>
      <c r="B67" s="203" t="s">
        <v>246</v>
      </c>
      <c r="C67" s="203"/>
      <c r="D67" s="203"/>
      <c r="E67" s="203"/>
      <c r="F67" s="203"/>
      <c r="G67" s="203"/>
      <c r="H67" s="203"/>
      <c r="I67" s="26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>
      <c r="A68" s="11">
        <v>58</v>
      </c>
      <c r="B68" s="203" t="s">
        <v>247</v>
      </c>
      <c r="C68" s="203"/>
      <c r="D68" s="203"/>
      <c r="E68" s="203"/>
      <c r="F68" s="203"/>
      <c r="G68" s="203"/>
      <c r="H68" s="203"/>
      <c r="I68" s="26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>
      <c r="A69" s="11">
        <v>59</v>
      </c>
      <c r="B69" s="203" t="s">
        <v>248</v>
      </c>
      <c r="C69" s="203"/>
      <c r="D69" s="203"/>
      <c r="E69" s="203"/>
      <c r="F69" s="203"/>
      <c r="G69" s="203"/>
      <c r="H69" s="203"/>
      <c r="I69" s="26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>
      <c r="A70" s="11">
        <v>60</v>
      </c>
      <c r="B70" s="203" t="s">
        <v>249</v>
      </c>
      <c r="C70" s="203"/>
      <c r="D70" s="203"/>
      <c r="E70" s="203"/>
      <c r="F70" s="203"/>
      <c r="G70" s="203"/>
      <c r="H70" s="203"/>
      <c r="I70" s="26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>
      <c r="A71" s="11">
        <v>61</v>
      </c>
      <c r="B71" s="203" t="s">
        <v>250</v>
      </c>
      <c r="C71" s="203"/>
      <c r="D71" s="203"/>
      <c r="E71" s="203"/>
      <c r="F71" s="203"/>
      <c r="G71" s="203"/>
      <c r="H71" s="203"/>
      <c r="I71" s="26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>
      <c r="A72" s="11">
        <v>62</v>
      </c>
      <c r="B72" s="203" t="s">
        <v>251</v>
      </c>
      <c r="C72" s="203"/>
      <c r="D72" s="203"/>
      <c r="E72" s="203"/>
      <c r="F72" s="203"/>
      <c r="G72" s="203"/>
      <c r="H72" s="203"/>
      <c r="I72" s="26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>
      <c r="A73" s="11">
        <v>63</v>
      </c>
      <c r="B73" s="203" t="s">
        <v>252</v>
      </c>
      <c r="C73" s="203"/>
      <c r="D73" s="203"/>
      <c r="E73" s="203"/>
      <c r="F73" s="203"/>
      <c r="G73" s="203"/>
      <c r="H73" s="203"/>
      <c r="I73" s="26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>
      <c r="A74" s="11">
        <v>64</v>
      </c>
      <c r="B74" s="203" t="s">
        <v>253</v>
      </c>
      <c r="C74" s="203"/>
      <c r="D74" s="203"/>
      <c r="E74" s="203"/>
      <c r="F74" s="203"/>
      <c r="G74" s="203"/>
      <c r="H74" s="203"/>
      <c r="I74" s="26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>
      <c r="A75" s="11">
        <v>65</v>
      </c>
      <c r="B75" s="214" t="s">
        <v>254</v>
      </c>
      <c r="C75" s="214"/>
      <c r="D75" s="214"/>
      <c r="E75" s="214"/>
      <c r="F75" s="214"/>
      <c r="G75" s="214"/>
      <c r="H75" s="214"/>
      <c r="I75" s="27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>
      <c r="A76" s="11">
        <v>66</v>
      </c>
      <c r="B76" s="203" t="s">
        <v>255</v>
      </c>
      <c r="C76" s="203"/>
      <c r="D76" s="203"/>
      <c r="E76" s="203"/>
      <c r="F76" s="203"/>
      <c r="G76" s="203"/>
      <c r="H76" s="203"/>
      <c r="I76" s="26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>
      <c r="A77" s="11">
        <v>67</v>
      </c>
      <c r="B77" s="203" t="s">
        <v>256</v>
      </c>
      <c r="C77" s="203"/>
      <c r="D77" s="203"/>
      <c r="E77" s="203"/>
      <c r="F77" s="203"/>
      <c r="G77" s="203"/>
      <c r="H77" s="203"/>
      <c r="I77" s="26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>
      <c r="A78" s="11">
        <v>68</v>
      </c>
      <c r="B78" s="203" t="s">
        <v>257</v>
      </c>
      <c r="C78" s="203"/>
      <c r="D78" s="203"/>
      <c r="E78" s="203"/>
      <c r="F78" s="203"/>
      <c r="G78" s="203"/>
      <c r="H78" s="203"/>
      <c r="I78" s="26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>
      <c r="A79" s="11">
        <v>69</v>
      </c>
      <c r="B79" s="203" t="s">
        <v>31</v>
      </c>
      <c r="C79" s="203"/>
      <c r="D79" s="203"/>
      <c r="E79" s="203"/>
      <c r="F79" s="203"/>
      <c r="G79" s="203"/>
      <c r="H79" s="203"/>
      <c r="I79" s="26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>
      <c r="A80" s="11">
        <v>70</v>
      </c>
      <c r="B80" s="203" t="s">
        <v>258</v>
      </c>
      <c r="C80" s="203"/>
      <c r="D80" s="203"/>
      <c r="E80" s="203"/>
      <c r="F80" s="203"/>
      <c r="G80" s="203"/>
      <c r="H80" s="203"/>
      <c r="I80" s="26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>
      <c r="A81" s="11">
        <v>71</v>
      </c>
      <c r="B81" s="203" t="s">
        <v>259</v>
      </c>
      <c r="C81" s="203"/>
      <c r="D81" s="203"/>
      <c r="E81" s="203"/>
      <c r="F81" s="203"/>
      <c r="G81" s="203"/>
      <c r="H81" s="203"/>
      <c r="I81" s="26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>
      <c r="A82" s="11">
        <v>72</v>
      </c>
      <c r="B82" s="203" t="s">
        <v>260</v>
      </c>
      <c r="C82" s="203"/>
      <c r="D82" s="203"/>
      <c r="E82" s="203"/>
      <c r="F82" s="203"/>
      <c r="G82" s="203"/>
      <c r="H82" s="203"/>
      <c r="I82" s="26" t="s">
        <v>4</v>
      </c>
      <c r="J82" s="4"/>
      <c r="K82" s="4"/>
      <c r="L82" s="4"/>
      <c r="M82" s="4"/>
      <c r="N82" s="4"/>
      <c r="O82" s="4"/>
      <c r="P82" s="4"/>
      <c r="Q82" s="4">
        <v>3</v>
      </c>
      <c r="R82" s="26">
        <v>40</v>
      </c>
      <c r="S82" s="4">
        <f t="shared" ref="S82:S87" si="5">Q82*R82</f>
        <v>120</v>
      </c>
      <c r="T82" s="4"/>
    </row>
    <row r="83" spans="1:20" ht="16.5">
      <c r="A83" s="11">
        <v>73</v>
      </c>
      <c r="B83" s="203" t="s">
        <v>30</v>
      </c>
      <c r="C83" s="203"/>
      <c r="D83" s="203"/>
      <c r="E83" s="203"/>
      <c r="F83" s="203"/>
      <c r="G83" s="203"/>
      <c r="H83" s="203"/>
      <c r="I83" s="26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>
      <c r="A84" s="11">
        <v>74</v>
      </c>
      <c r="B84" s="203" t="s">
        <v>261</v>
      </c>
      <c r="C84" s="203"/>
      <c r="D84" s="203"/>
      <c r="E84" s="203"/>
      <c r="F84" s="203"/>
      <c r="G84" s="203"/>
      <c r="H84" s="203"/>
      <c r="I84" s="26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customHeight="1">
      <c r="A85" s="11">
        <v>75</v>
      </c>
      <c r="B85" s="215" t="s">
        <v>262</v>
      </c>
      <c r="C85" s="215"/>
      <c r="D85" s="215"/>
      <c r="E85" s="215"/>
      <c r="F85" s="215"/>
      <c r="G85" s="215"/>
      <c r="H85" s="215"/>
      <c r="I85" s="26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>
      <c r="A86" s="11">
        <v>76</v>
      </c>
      <c r="B86" s="203" t="s">
        <v>263</v>
      </c>
      <c r="C86" s="203"/>
      <c r="D86" s="203"/>
      <c r="E86" s="203"/>
      <c r="F86" s="203"/>
      <c r="G86" s="203"/>
      <c r="H86" s="203"/>
      <c r="I86" s="26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>
      <c r="A87" s="11">
        <v>77</v>
      </c>
      <c r="B87" s="203" t="s">
        <v>264</v>
      </c>
      <c r="C87" s="203"/>
      <c r="D87" s="203"/>
      <c r="E87" s="203"/>
      <c r="F87" s="203"/>
      <c r="G87" s="203"/>
      <c r="H87" s="203"/>
      <c r="I87" s="26" t="s">
        <v>4</v>
      </c>
      <c r="J87" s="4"/>
      <c r="K87" s="4"/>
      <c r="L87" s="4"/>
      <c r="M87" s="4"/>
      <c r="N87" s="4"/>
      <c r="O87" s="4"/>
      <c r="P87" s="4"/>
      <c r="Q87" s="4">
        <v>3</v>
      </c>
      <c r="R87" s="26">
        <v>20</v>
      </c>
      <c r="S87" s="4">
        <f t="shared" si="5"/>
        <v>60</v>
      </c>
      <c r="T87" s="4"/>
    </row>
    <row r="88" spans="1:20" ht="16.5">
      <c r="A88" s="11">
        <v>78</v>
      </c>
      <c r="B88" s="203" t="s">
        <v>265</v>
      </c>
      <c r="C88" s="203"/>
      <c r="D88" s="203"/>
      <c r="E88" s="203"/>
      <c r="F88" s="203"/>
      <c r="G88" s="203"/>
      <c r="H88" s="203"/>
      <c r="I88" s="26" t="s">
        <v>4</v>
      </c>
      <c r="J88" s="4"/>
      <c r="K88" s="4"/>
      <c r="L88" s="4"/>
      <c r="M88" s="4"/>
      <c r="N88" s="4"/>
      <c r="O88" s="4"/>
      <c r="P88" s="4"/>
      <c r="Q88" s="4">
        <v>3</v>
      </c>
      <c r="R88" s="26">
        <v>30</v>
      </c>
      <c r="S88" s="4">
        <f>Q88*R88</f>
        <v>90</v>
      </c>
      <c r="T88" s="4"/>
    </row>
    <row r="89" spans="1:20" ht="15.75">
      <c r="A89" s="5"/>
    </row>
    <row r="90" spans="1:20" ht="15.75">
      <c r="A90" s="5"/>
    </row>
    <row r="91" spans="1:20" ht="15.75">
      <c r="A91" s="5"/>
    </row>
    <row r="92" spans="1:20" ht="15.75">
      <c r="A92" s="5"/>
    </row>
    <row r="93" spans="1:20" ht="15.75">
      <c r="A93" s="5"/>
    </row>
    <row r="94" spans="1:20" ht="15.75">
      <c r="A94" s="5"/>
    </row>
    <row r="95" spans="1:20" ht="15.75">
      <c r="A95" s="5"/>
    </row>
    <row r="96" spans="1:20" ht="15.75">
      <c r="A96" s="5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36:H36"/>
    <mergeCell ref="B37:H37"/>
    <mergeCell ref="B44:H44"/>
    <mergeCell ref="B45:H45"/>
    <mergeCell ref="B46:H46"/>
    <mergeCell ref="B47:H47"/>
    <mergeCell ref="B48:H48"/>
    <mergeCell ref="B49:H49"/>
    <mergeCell ref="B38:H38"/>
    <mergeCell ref="B39:H39"/>
    <mergeCell ref="B40:H40"/>
    <mergeCell ref="B41:H41"/>
    <mergeCell ref="B42:H42"/>
    <mergeCell ref="B43:H43"/>
    <mergeCell ref="B33:H33"/>
    <mergeCell ref="B34:H34"/>
    <mergeCell ref="B35:H35"/>
    <mergeCell ref="B24:H24"/>
    <mergeCell ref="B25:H25"/>
    <mergeCell ref="B26:H26"/>
    <mergeCell ref="B27:H27"/>
    <mergeCell ref="B28:H28"/>
    <mergeCell ref="B29:H29"/>
    <mergeCell ref="A9:A10"/>
    <mergeCell ref="B9:H10"/>
    <mergeCell ref="I9:I10"/>
    <mergeCell ref="J9:Q9"/>
    <mergeCell ref="B22:H22"/>
    <mergeCell ref="B23:H23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D8:E8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87:H87"/>
    <mergeCell ref="B88:H88"/>
    <mergeCell ref="T9:T10"/>
    <mergeCell ref="A1:T1"/>
    <mergeCell ref="Q2:T2"/>
    <mergeCell ref="Q3:T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0000"/>
  </sheetPr>
  <dimension ref="A1:T88"/>
  <sheetViews>
    <sheetView topLeftCell="A37" zoomScale="80" zoomScaleNormal="80" workbookViewId="0">
      <selection activeCell="J14" sqref="J14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6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4.85546875" style="1" customWidth="1"/>
    <col min="20" max="20" width="12.42578125" style="1" customWidth="1"/>
    <col min="21" max="16384" width="9.140625" style="1"/>
  </cols>
  <sheetData>
    <row r="1" spans="1:20" ht="35.1" customHeight="1">
      <c r="A1" s="212" t="s">
        <v>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79</v>
      </c>
      <c r="B3" s="208"/>
      <c r="C3" s="208"/>
      <c r="D3" s="208" t="s">
        <v>169</v>
      </c>
      <c r="E3" s="208"/>
      <c r="F3" s="208" t="s">
        <v>170</v>
      </c>
      <c r="G3" s="208"/>
      <c r="H3" s="17">
        <v>1600</v>
      </c>
      <c r="I3" s="207" t="s">
        <v>171</v>
      </c>
      <c r="J3" s="207"/>
      <c r="K3" s="207" t="s">
        <v>172</v>
      </c>
      <c r="L3" s="207"/>
      <c r="M3" s="213" t="s">
        <v>173</v>
      </c>
      <c r="N3" s="213"/>
      <c r="O3" s="208" t="s">
        <v>170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 t="s">
        <v>169</v>
      </c>
      <c r="E4" s="208"/>
      <c r="F4" s="208" t="s">
        <v>174</v>
      </c>
      <c r="G4" s="208"/>
      <c r="H4" s="17">
        <v>2000</v>
      </c>
      <c r="I4" s="207" t="s">
        <v>175</v>
      </c>
      <c r="J4" s="207"/>
      <c r="K4" s="207" t="s">
        <v>176</v>
      </c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/>
      <c r="G5" s="208"/>
      <c r="H5" s="17"/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/>
      <c r="G6" s="208"/>
      <c r="H6" s="17"/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/>
      <c r="G7" s="208"/>
      <c r="H7" s="17"/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78.75" customHeight="1">
      <c r="A8" s="208"/>
      <c r="B8" s="208"/>
      <c r="C8" s="208"/>
      <c r="D8" s="208"/>
      <c r="E8" s="208"/>
      <c r="F8" s="208"/>
      <c r="G8" s="208"/>
      <c r="H8" s="17"/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91" t="s">
        <v>2</v>
      </c>
      <c r="C9" s="191"/>
      <c r="D9" s="191"/>
      <c r="E9" s="191"/>
      <c r="F9" s="191"/>
      <c r="G9" s="191"/>
      <c r="H9" s="191"/>
      <c r="I9" s="191" t="s">
        <v>1</v>
      </c>
      <c r="J9" s="191" t="s">
        <v>3</v>
      </c>
      <c r="K9" s="191"/>
      <c r="L9" s="191"/>
      <c r="M9" s="191"/>
      <c r="N9" s="191"/>
      <c r="O9" s="191"/>
      <c r="P9" s="191"/>
      <c r="Q9" s="191"/>
      <c r="R9" s="191" t="s">
        <v>243</v>
      </c>
      <c r="S9" s="191" t="s">
        <v>244</v>
      </c>
      <c r="T9" s="191" t="s">
        <v>242</v>
      </c>
    </row>
    <row r="10" spans="1:20" ht="68.25" customHeight="1">
      <c r="A10" s="209"/>
      <c r="B10" s="191"/>
      <c r="C10" s="191"/>
      <c r="D10" s="191"/>
      <c r="E10" s="191"/>
      <c r="F10" s="191"/>
      <c r="G10" s="191"/>
      <c r="H10" s="191"/>
      <c r="I10" s="191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1"/>
      <c r="S10" s="191"/>
      <c r="T10" s="191"/>
    </row>
    <row r="11" spans="1:20" ht="16.5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4" t="s">
        <v>267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4" t="s">
        <v>267</v>
      </c>
      <c r="J14" s="4">
        <v>90</v>
      </c>
      <c r="K14" s="4">
        <v>90</v>
      </c>
      <c r="L14" s="4">
        <v>90</v>
      </c>
      <c r="M14" s="4">
        <v>90</v>
      </c>
      <c r="N14" s="4"/>
      <c r="O14" s="4"/>
      <c r="P14" s="4"/>
      <c r="Q14" s="4"/>
      <c r="R14" s="4"/>
      <c r="S14" s="4">
        <v>360</v>
      </c>
      <c r="T14" s="4"/>
    </row>
    <row r="15" spans="1:20" ht="16.5">
      <c r="A15" s="11">
        <v>5</v>
      </c>
      <c r="B15" s="203" t="s">
        <v>95</v>
      </c>
      <c r="C15" s="203"/>
      <c r="D15" s="203"/>
      <c r="E15" s="203"/>
      <c r="F15" s="203"/>
      <c r="G15" s="203"/>
      <c r="H15" s="203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4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4" t="s">
        <v>267</v>
      </c>
      <c r="J19" s="4">
        <v>10</v>
      </c>
      <c r="K19" s="4">
        <v>10</v>
      </c>
      <c r="L19" s="4">
        <v>10</v>
      </c>
      <c r="M19" s="4">
        <v>10</v>
      </c>
      <c r="N19" s="4">
        <v>10</v>
      </c>
      <c r="O19" s="4">
        <v>10</v>
      </c>
      <c r="P19" s="4">
        <v>10</v>
      </c>
      <c r="Q19" s="4">
        <f>SUM(J19:P19)</f>
        <v>70</v>
      </c>
      <c r="R19" s="4"/>
      <c r="S19" s="4">
        <v>70</v>
      </c>
      <c r="T19" s="4"/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15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/>
      <c r="T22" s="4"/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15" t="s">
        <v>4</v>
      </c>
      <c r="J23" s="4">
        <v>2</v>
      </c>
      <c r="K23" s="4"/>
      <c r="L23" s="4"/>
      <c r="M23" s="4"/>
      <c r="N23" s="4"/>
      <c r="O23" s="4"/>
      <c r="P23" s="4"/>
      <c r="Q23" s="4">
        <v>2</v>
      </c>
      <c r="R23" s="8">
        <v>5</v>
      </c>
      <c r="S23" s="4"/>
      <c r="T23" s="4"/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15" t="s">
        <v>4</v>
      </c>
      <c r="J24" s="4">
        <v>4</v>
      </c>
      <c r="K24" s="4"/>
      <c r="L24" s="4"/>
      <c r="M24" s="4">
        <v>4</v>
      </c>
      <c r="N24" s="4"/>
      <c r="O24" s="4"/>
      <c r="P24" s="4">
        <v>4</v>
      </c>
      <c r="Q24" s="4">
        <v>12</v>
      </c>
      <c r="R24" s="8">
        <v>0.6</v>
      </c>
      <c r="S24" s="4"/>
      <c r="T24" s="4"/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15" t="s">
        <v>4</v>
      </c>
      <c r="J25" s="4">
        <v>2</v>
      </c>
      <c r="K25" s="4"/>
      <c r="L25" s="4"/>
      <c r="M25" s="4"/>
      <c r="N25" s="4"/>
      <c r="O25" s="4"/>
      <c r="P25" s="4"/>
      <c r="Q25" s="4">
        <v>2</v>
      </c>
      <c r="R25" s="8">
        <v>8</v>
      </c>
      <c r="S25" s="4"/>
      <c r="T25" s="4"/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15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/>
      <c r="T26" s="4"/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/>
      <c r="T27" s="4"/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/>
      <c r="T28" s="4"/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15" t="s">
        <v>4</v>
      </c>
      <c r="J29" s="4">
        <v>2</v>
      </c>
      <c r="K29" s="4"/>
      <c r="L29" s="4"/>
      <c r="M29" s="4"/>
      <c r="N29" s="4"/>
      <c r="O29" s="4"/>
      <c r="P29" s="4"/>
      <c r="Q29" s="4">
        <v>2</v>
      </c>
      <c r="R29" s="8">
        <v>1.5</v>
      </c>
      <c r="S29" s="4"/>
      <c r="T29" s="4"/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15" t="s">
        <v>4</v>
      </c>
      <c r="J30" s="4">
        <v>1</v>
      </c>
      <c r="K30" s="4"/>
      <c r="L30" s="4"/>
      <c r="M30" s="4"/>
      <c r="N30" s="4"/>
      <c r="O30" s="4"/>
      <c r="P30" s="4"/>
      <c r="Q30" s="4">
        <v>1</v>
      </c>
      <c r="R30" s="8">
        <v>15</v>
      </c>
      <c r="S30" s="4"/>
      <c r="T30" s="4"/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15" t="s">
        <v>4</v>
      </c>
      <c r="J31" s="4">
        <v>2</v>
      </c>
      <c r="K31" s="4"/>
      <c r="L31" s="4"/>
      <c r="M31" s="4"/>
      <c r="N31" s="4"/>
      <c r="O31" s="4"/>
      <c r="P31" s="4">
        <v>2</v>
      </c>
      <c r="Q31" s="4">
        <v>4</v>
      </c>
      <c r="R31" s="8">
        <v>1</v>
      </c>
      <c r="S31" s="4"/>
      <c r="T31" s="4"/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/>
      <c r="T32" s="4"/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15" t="s">
        <v>4</v>
      </c>
      <c r="J33" s="4">
        <v>1</v>
      </c>
      <c r="K33" s="4"/>
      <c r="L33" s="4"/>
      <c r="M33" s="4"/>
      <c r="N33" s="4"/>
      <c r="O33" s="4"/>
      <c r="P33" s="4"/>
      <c r="Q33" s="4">
        <v>1</v>
      </c>
      <c r="R33" s="8">
        <v>10</v>
      </c>
      <c r="S33" s="4"/>
      <c r="T33" s="4"/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/>
      <c r="T34" s="4"/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/>
      <c r="T35" s="4"/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/>
      <c r="T36" s="4"/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/>
      <c r="T37" s="4"/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/>
      <c r="T38" s="4"/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/>
      <c r="T39" s="4"/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5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15" t="s">
        <v>4</v>
      </c>
      <c r="J42" s="4">
        <v>6</v>
      </c>
      <c r="K42" s="4"/>
      <c r="L42" s="4">
        <v>4</v>
      </c>
      <c r="M42" s="4"/>
      <c r="N42" s="4">
        <v>4</v>
      </c>
      <c r="O42" s="4"/>
      <c r="P42" s="4">
        <v>4</v>
      </c>
      <c r="Q42" s="4">
        <v>18</v>
      </c>
      <c r="R42" s="8">
        <v>0.1</v>
      </c>
      <c r="S42" s="4"/>
      <c r="T42" s="4"/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15" t="s">
        <v>4</v>
      </c>
      <c r="J43" s="4">
        <v>2</v>
      </c>
      <c r="K43" s="4"/>
      <c r="L43" s="4"/>
      <c r="M43" s="4"/>
      <c r="N43" s="4"/>
      <c r="O43" s="4"/>
      <c r="P43" s="4"/>
      <c r="Q43" s="4">
        <f>SUM(J43:P43)</f>
        <v>2</v>
      </c>
      <c r="R43" s="8">
        <v>1.9</v>
      </c>
      <c r="S43" s="4"/>
      <c r="T43" s="4"/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15" t="s">
        <v>4</v>
      </c>
      <c r="J44" s="4">
        <v>2</v>
      </c>
      <c r="K44" s="4"/>
      <c r="L44" s="4"/>
      <c r="M44" s="4"/>
      <c r="N44" s="4"/>
      <c r="O44" s="4"/>
      <c r="P44" s="4"/>
      <c r="Q44" s="4">
        <v>2</v>
      </c>
      <c r="R44" s="8">
        <v>6</v>
      </c>
      <c r="S44" s="4"/>
      <c r="T44" s="4"/>
    </row>
    <row r="45" spans="1:20" ht="16.5">
      <c r="A45" s="11">
        <v>35</v>
      </c>
      <c r="B45" s="203" t="s">
        <v>177</v>
      </c>
      <c r="C45" s="203"/>
      <c r="D45" s="203"/>
      <c r="E45" s="203"/>
      <c r="F45" s="203"/>
      <c r="G45" s="203"/>
      <c r="H45" s="203"/>
      <c r="I45" s="15" t="s">
        <v>4</v>
      </c>
      <c r="J45" s="4">
        <v>2</v>
      </c>
      <c r="K45" s="4"/>
      <c r="L45" s="4"/>
      <c r="M45" s="4"/>
      <c r="N45" s="4"/>
      <c r="O45" s="4"/>
      <c r="P45" s="4"/>
      <c r="Q45" s="4">
        <v>2</v>
      </c>
      <c r="R45" s="8">
        <v>0.5</v>
      </c>
      <c r="S45" s="4"/>
      <c r="T45" s="4"/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15" t="s">
        <v>4</v>
      </c>
      <c r="J46" s="4">
        <v>2</v>
      </c>
      <c r="K46" s="4"/>
      <c r="L46" s="4"/>
      <c r="M46" s="4"/>
      <c r="N46" s="4"/>
      <c r="O46" s="4">
        <v>2</v>
      </c>
      <c r="P46" s="4"/>
      <c r="Q46" s="4">
        <v>4</v>
      </c>
      <c r="R46" s="8">
        <v>2</v>
      </c>
      <c r="S46" s="4"/>
      <c r="T46" s="4"/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15" t="s">
        <v>4</v>
      </c>
      <c r="J47" s="4">
        <v>2</v>
      </c>
      <c r="K47" s="4"/>
      <c r="L47" s="4"/>
      <c r="M47" s="4"/>
      <c r="N47" s="4"/>
      <c r="O47" s="4"/>
      <c r="P47" s="4"/>
      <c r="Q47" s="4">
        <v>2</v>
      </c>
      <c r="R47" s="8">
        <v>0.8</v>
      </c>
      <c r="S47" s="4"/>
      <c r="T47" s="4"/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15" t="s">
        <v>4</v>
      </c>
      <c r="J48" s="4">
        <v>4</v>
      </c>
      <c r="K48" s="4"/>
      <c r="L48" s="4"/>
      <c r="M48" s="4"/>
      <c r="N48" s="4"/>
      <c r="O48" s="4"/>
      <c r="P48" s="4"/>
      <c r="Q48" s="4">
        <v>4</v>
      </c>
      <c r="R48" s="8">
        <v>0.15</v>
      </c>
      <c r="S48" s="4"/>
      <c r="T48" s="4"/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15" t="s">
        <v>4</v>
      </c>
      <c r="J49" s="4">
        <v>2</v>
      </c>
      <c r="K49" s="4"/>
      <c r="L49" s="4"/>
      <c r="M49" s="4"/>
      <c r="N49" s="4"/>
      <c r="O49" s="4"/>
      <c r="P49" s="4"/>
      <c r="Q49" s="4">
        <v>2</v>
      </c>
      <c r="R49" s="8">
        <v>0.3</v>
      </c>
      <c r="S49" s="4"/>
      <c r="T49" s="4"/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15" t="s">
        <v>4</v>
      </c>
      <c r="J50" s="4">
        <v>2</v>
      </c>
      <c r="K50" s="4"/>
      <c r="L50" s="4"/>
      <c r="M50" s="4"/>
      <c r="N50" s="4"/>
      <c r="O50" s="4"/>
      <c r="P50" s="4"/>
      <c r="Q50" s="4">
        <v>2</v>
      </c>
      <c r="R50" s="8">
        <v>1.5</v>
      </c>
      <c r="S50" s="4"/>
      <c r="T50" s="4"/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15" t="s">
        <v>4</v>
      </c>
      <c r="J51" s="4">
        <v>1</v>
      </c>
      <c r="K51" s="4"/>
      <c r="L51" s="4"/>
      <c r="M51" s="4">
        <v>1</v>
      </c>
      <c r="N51" s="4"/>
      <c r="O51" s="4"/>
      <c r="P51" s="4"/>
      <c r="Q51" s="4">
        <v>2</v>
      </c>
      <c r="R51" s="8">
        <f>5.8/500</f>
        <v>1.1599999999999999E-2</v>
      </c>
      <c r="S51" s="4"/>
      <c r="T51" s="4"/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15" t="s">
        <v>4</v>
      </c>
      <c r="J53" s="4">
        <v>100</v>
      </c>
      <c r="K53" s="4">
        <v>50</v>
      </c>
      <c r="L53" s="4">
        <v>50</v>
      </c>
      <c r="M53" s="4">
        <v>50</v>
      </c>
      <c r="N53" s="4">
        <v>50</v>
      </c>
      <c r="O53" s="4">
        <v>50</v>
      </c>
      <c r="P53" s="4">
        <v>50</v>
      </c>
      <c r="Q53" s="4">
        <v>400</v>
      </c>
      <c r="R53" s="8">
        <v>0.1</v>
      </c>
      <c r="S53" s="4"/>
      <c r="T53" s="4"/>
    </row>
    <row r="54" spans="1:20" ht="16.5">
      <c r="A54" s="11">
        <v>44</v>
      </c>
      <c r="B54" s="203" t="s">
        <v>73</v>
      </c>
      <c r="C54" s="203"/>
      <c r="D54" s="203"/>
      <c r="E54" s="203"/>
      <c r="F54" s="203"/>
      <c r="G54" s="203"/>
      <c r="H54" s="203"/>
      <c r="I54" s="15" t="s">
        <v>4</v>
      </c>
      <c r="J54" s="4">
        <v>6</v>
      </c>
      <c r="K54" s="4"/>
      <c r="L54" s="4">
        <v>2</v>
      </c>
      <c r="M54" s="4"/>
      <c r="N54" s="4">
        <v>2</v>
      </c>
      <c r="O54" s="4"/>
      <c r="P54" s="4"/>
      <c r="Q54" s="4">
        <v>10</v>
      </c>
      <c r="R54" s="9">
        <v>1</v>
      </c>
      <c r="S54" s="4"/>
      <c r="T54" s="4"/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15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/>
      <c r="T55" s="4"/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/>
      <c r="T56" s="4"/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/>
      <c r="T57" s="4"/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15" t="s">
        <v>4</v>
      </c>
      <c r="J58" s="4">
        <v>2</v>
      </c>
      <c r="K58" s="4"/>
      <c r="L58" s="4"/>
      <c r="M58" s="4"/>
      <c r="N58" s="4"/>
      <c r="O58" s="4"/>
      <c r="P58" s="4"/>
      <c r="Q58" s="4">
        <v>2</v>
      </c>
      <c r="R58" s="8">
        <v>0.7</v>
      </c>
      <c r="S58" s="4"/>
      <c r="T58" s="4"/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 customHeight="1">
      <c r="A60" s="11">
        <v>50</v>
      </c>
      <c r="B60" s="200" t="s">
        <v>271</v>
      </c>
      <c r="C60" s="201"/>
      <c r="D60" s="201"/>
      <c r="E60" s="201"/>
      <c r="F60" s="201"/>
      <c r="G60" s="201"/>
      <c r="H60" s="202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>
      <c r="A61" s="11">
        <v>51</v>
      </c>
      <c r="B61" s="204" t="s">
        <v>241</v>
      </c>
      <c r="C61" s="205"/>
      <c r="D61" s="205"/>
      <c r="E61" s="205"/>
      <c r="F61" s="205"/>
      <c r="G61" s="205"/>
      <c r="H61" s="206"/>
      <c r="I61" s="15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>
      <c r="A62" s="11">
        <v>52</v>
      </c>
      <c r="B62" s="204" t="s">
        <v>266</v>
      </c>
      <c r="C62" s="205"/>
      <c r="D62" s="205"/>
      <c r="E62" s="205"/>
      <c r="F62" s="205"/>
      <c r="G62" s="205"/>
      <c r="H62" s="206"/>
      <c r="I62" s="15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/>
    </row>
    <row r="63" spans="1:20" ht="16.5">
      <c r="A63" s="11">
        <v>53</v>
      </c>
      <c r="B63" s="204"/>
      <c r="C63" s="205"/>
      <c r="D63" s="205"/>
      <c r="E63" s="205"/>
      <c r="F63" s="205"/>
      <c r="G63" s="205"/>
      <c r="H63" s="206"/>
      <c r="I63" s="15" t="s">
        <v>4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6.5">
      <c r="A64" s="11">
        <v>54</v>
      </c>
      <c r="B64" s="204"/>
      <c r="C64" s="205"/>
      <c r="D64" s="205"/>
      <c r="E64" s="205"/>
      <c r="F64" s="205"/>
      <c r="G64" s="205"/>
      <c r="H64" s="206"/>
      <c r="I64" s="15" t="s">
        <v>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6.5">
      <c r="A65" s="11">
        <v>55</v>
      </c>
      <c r="B65" s="204"/>
      <c r="C65" s="205"/>
      <c r="D65" s="205"/>
      <c r="E65" s="205"/>
      <c r="F65" s="205"/>
      <c r="G65" s="205"/>
      <c r="H65" s="206"/>
      <c r="I65" s="15" t="s">
        <v>4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6.5" customHeight="1">
      <c r="A66" s="11">
        <v>56</v>
      </c>
      <c r="B66" s="200" t="s">
        <v>245</v>
      </c>
      <c r="C66" s="201"/>
      <c r="D66" s="201"/>
      <c r="E66" s="201"/>
      <c r="F66" s="201"/>
      <c r="G66" s="201"/>
      <c r="H66" s="202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>
      <c r="A67" s="11">
        <v>57</v>
      </c>
      <c r="B67" s="204" t="s">
        <v>246</v>
      </c>
      <c r="C67" s="205"/>
      <c r="D67" s="205"/>
      <c r="E67" s="205"/>
      <c r="F67" s="205"/>
      <c r="G67" s="205"/>
      <c r="H67" s="206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>
      <c r="A68" s="11">
        <v>58</v>
      </c>
      <c r="B68" s="204" t="s">
        <v>247</v>
      </c>
      <c r="C68" s="205"/>
      <c r="D68" s="205"/>
      <c r="E68" s="205"/>
      <c r="F68" s="205"/>
      <c r="G68" s="205"/>
      <c r="H68" s="206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>
      <c r="A69" s="11">
        <v>59</v>
      </c>
      <c r="B69" s="204" t="s">
        <v>248</v>
      </c>
      <c r="C69" s="205"/>
      <c r="D69" s="205"/>
      <c r="E69" s="205"/>
      <c r="F69" s="205"/>
      <c r="G69" s="205"/>
      <c r="H69" s="206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>
      <c r="A70" s="11">
        <v>60</v>
      </c>
      <c r="B70" s="204" t="s">
        <v>249</v>
      </c>
      <c r="C70" s="205"/>
      <c r="D70" s="205"/>
      <c r="E70" s="205"/>
      <c r="F70" s="205"/>
      <c r="G70" s="205"/>
      <c r="H70" s="206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>
      <c r="A71" s="11">
        <v>61</v>
      </c>
      <c r="B71" s="204" t="s">
        <v>250</v>
      </c>
      <c r="C71" s="205"/>
      <c r="D71" s="205"/>
      <c r="E71" s="205"/>
      <c r="F71" s="205"/>
      <c r="G71" s="205"/>
      <c r="H71" s="206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>
      <c r="A72" s="11">
        <v>62</v>
      </c>
      <c r="B72" s="204" t="s">
        <v>251</v>
      </c>
      <c r="C72" s="205"/>
      <c r="D72" s="205"/>
      <c r="E72" s="205"/>
      <c r="F72" s="205"/>
      <c r="G72" s="205"/>
      <c r="H72" s="206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>
      <c r="A73" s="11">
        <v>63</v>
      </c>
      <c r="B73" s="204" t="s">
        <v>252</v>
      </c>
      <c r="C73" s="205"/>
      <c r="D73" s="205"/>
      <c r="E73" s="205"/>
      <c r="F73" s="205"/>
      <c r="G73" s="205"/>
      <c r="H73" s="206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>
      <c r="A74" s="11">
        <v>64</v>
      </c>
      <c r="B74" s="204" t="s">
        <v>253</v>
      </c>
      <c r="C74" s="205"/>
      <c r="D74" s="205"/>
      <c r="E74" s="205"/>
      <c r="F74" s="205"/>
      <c r="G74" s="205"/>
      <c r="H74" s="206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>
      <c r="A75" s="11">
        <v>65</v>
      </c>
      <c r="B75" s="200" t="s">
        <v>254</v>
      </c>
      <c r="C75" s="201"/>
      <c r="D75" s="201"/>
      <c r="E75" s="201"/>
      <c r="F75" s="201"/>
      <c r="G75" s="201"/>
      <c r="H75" s="202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>
      <c r="A76" s="11">
        <v>66</v>
      </c>
      <c r="B76" s="204" t="s">
        <v>255</v>
      </c>
      <c r="C76" s="205"/>
      <c r="D76" s="205"/>
      <c r="E76" s="205"/>
      <c r="F76" s="205"/>
      <c r="G76" s="205"/>
      <c r="H76" s="206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>
      <c r="A77" s="11">
        <v>67</v>
      </c>
      <c r="B77" s="204" t="s">
        <v>256</v>
      </c>
      <c r="C77" s="205"/>
      <c r="D77" s="205"/>
      <c r="E77" s="205"/>
      <c r="F77" s="205"/>
      <c r="G77" s="205"/>
      <c r="H77" s="206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>
      <c r="A78" s="11">
        <v>68</v>
      </c>
      <c r="B78" s="204" t="s">
        <v>257</v>
      </c>
      <c r="C78" s="205"/>
      <c r="D78" s="205"/>
      <c r="E78" s="205"/>
      <c r="F78" s="205"/>
      <c r="G78" s="205"/>
      <c r="H78" s="206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>
      <c r="A79" s="11">
        <v>69</v>
      </c>
      <c r="B79" s="204" t="s">
        <v>31</v>
      </c>
      <c r="C79" s="205"/>
      <c r="D79" s="205"/>
      <c r="E79" s="205"/>
      <c r="F79" s="205"/>
      <c r="G79" s="205"/>
      <c r="H79" s="206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>
      <c r="A80" s="11">
        <v>70</v>
      </c>
      <c r="B80" s="204" t="s">
        <v>258</v>
      </c>
      <c r="C80" s="205"/>
      <c r="D80" s="205"/>
      <c r="E80" s="205"/>
      <c r="F80" s="205"/>
      <c r="G80" s="205"/>
      <c r="H80" s="206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>
      <c r="A81" s="11">
        <v>71</v>
      </c>
      <c r="B81" s="204" t="s">
        <v>259</v>
      </c>
      <c r="C81" s="205"/>
      <c r="D81" s="205"/>
      <c r="E81" s="205"/>
      <c r="F81" s="205"/>
      <c r="G81" s="205"/>
      <c r="H81" s="206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>
      <c r="A82" s="11">
        <v>72</v>
      </c>
      <c r="B82" s="204" t="s">
        <v>260</v>
      </c>
      <c r="C82" s="205"/>
      <c r="D82" s="205"/>
      <c r="E82" s="205"/>
      <c r="F82" s="205"/>
      <c r="G82" s="205"/>
      <c r="H82" s="206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>
      <c r="A83" s="11">
        <v>73</v>
      </c>
      <c r="B83" s="204" t="s">
        <v>30</v>
      </c>
      <c r="C83" s="205"/>
      <c r="D83" s="205"/>
      <c r="E83" s="205"/>
      <c r="F83" s="205"/>
      <c r="G83" s="205"/>
      <c r="H83" s="206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>
      <c r="A84" s="11">
        <v>74</v>
      </c>
      <c r="B84" s="204" t="s">
        <v>261</v>
      </c>
      <c r="C84" s="205"/>
      <c r="D84" s="205"/>
      <c r="E84" s="205"/>
      <c r="F84" s="205"/>
      <c r="G84" s="205"/>
      <c r="H84" s="206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customHeight="1">
      <c r="A85" s="11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>
      <c r="A86" s="11">
        <v>76</v>
      </c>
      <c r="B86" s="204" t="s">
        <v>263</v>
      </c>
      <c r="C86" s="205"/>
      <c r="D86" s="205"/>
      <c r="E86" s="205"/>
      <c r="F86" s="205"/>
      <c r="G86" s="205"/>
      <c r="H86" s="206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>
      <c r="A87" s="11">
        <v>77</v>
      </c>
      <c r="B87" s="204" t="s">
        <v>264</v>
      </c>
      <c r="C87" s="205"/>
      <c r="D87" s="205"/>
      <c r="E87" s="205"/>
      <c r="F87" s="205"/>
      <c r="G87" s="205"/>
      <c r="H87" s="206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>
      <c r="A88" s="11">
        <v>78</v>
      </c>
      <c r="B88" s="204" t="s">
        <v>265</v>
      </c>
      <c r="C88" s="205"/>
      <c r="D88" s="205"/>
      <c r="E88" s="205"/>
      <c r="F88" s="205"/>
      <c r="G88" s="205"/>
      <c r="H88" s="206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</sheetPr>
  <dimension ref="A1:T88"/>
  <sheetViews>
    <sheetView topLeftCell="A55" zoomScale="80" zoomScaleNormal="80" workbookViewId="0">
      <selection activeCell="J14" sqref="J14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8" width="9.140625" style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1.85546875" style="1" customWidth="1"/>
    <col min="20" max="20" width="12.85546875" style="1" customWidth="1"/>
    <col min="21" max="16384" width="9.140625" style="1"/>
  </cols>
  <sheetData>
    <row r="1" spans="1:20" ht="35.1" customHeight="1">
      <c r="A1" s="212" t="s">
        <v>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15</v>
      </c>
      <c r="B3" s="208"/>
      <c r="C3" s="208"/>
      <c r="D3" s="208" t="s">
        <v>178</v>
      </c>
      <c r="E3" s="208"/>
      <c r="F3" s="208" t="s">
        <v>178</v>
      </c>
      <c r="G3" s="208"/>
      <c r="H3" s="17">
        <v>1250</v>
      </c>
      <c r="I3" s="207" t="s">
        <v>179</v>
      </c>
      <c r="J3" s="207"/>
      <c r="K3" s="207" t="s">
        <v>180</v>
      </c>
      <c r="L3" s="207"/>
      <c r="M3" s="213" t="s">
        <v>181</v>
      </c>
      <c r="N3" s="213"/>
      <c r="O3" s="208" t="s">
        <v>178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 t="s">
        <v>182</v>
      </c>
      <c r="G4" s="208"/>
      <c r="H4" s="17">
        <v>570</v>
      </c>
      <c r="I4" s="207"/>
      <c r="J4" s="207"/>
      <c r="K4" s="207"/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 t="s">
        <v>183</v>
      </c>
      <c r="G5" s="208"/>
      <c r="H5" s="17">
        <v>169</v>
      </c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/>
      <c r="G6" s="208"/>
      <c r="H6" s="17"/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/>
      <c r="G7" s="208"/>
      <c r="H7" s="17"/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16.5">
      <c r="A8" s="208"/>
      <c r="B8" s="208"/>
      <c r="C8" s="208"/>
      <c r="D8" s="208"/>
      <c r="E8" s="208"/>
      <c r="F8" s="208"/>
      <c r="G8" s="208"/>
      <c r="H8" s="17"/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91" t="s">
        <v>2</v>
      </c>
      <c r="C9" s="191"/>
      <c r="D9" s="191"/>
      <c r="E9" s="191"/>
      <c r="F9" s="191"/>
      <c r="G9" s="191"/>
      <c r="H9" s="191"/>
      <c r="I9" s="191" t="s">
        <v>1</v>
      </c>
      <c r="J9" s="191" t="s">
        <v>3</v>
      </c>
      <c r="K9" s="191"/>
      <c r="L9" s="191"/>
      <c r="M9" s="191"/>
      <c r="N9" s="191"/>
      <c r="O9" s="191"/>
      <c r="P9" s="191"/>
      <c r="Q9" s="191"/>
      <c r="R9" s="191" t="s">
        <v>243</v>
      </c>
      <c r="S9" s="191" t="s">
        <v>244</v>
      </c>
      <c r="T9" s="191" t="s">
        <v>242</v>
      </c>
    </row>
    <row r="10" spans="1:20" ht="68.25" customHeight="1">
      <c r="A10" s="209"/>
      <c r="B10" s="191"/>
      <c r="C10" s="191"/>
      <c r="D10" s="191"/>
      <c r="E10" s="191"/>
      <c r="F10" s="191"/>
      <c r="G10" s="191"/>
      <c r="H10" s="191"/>
      <c r="I10" s="191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1"/>
      <c r="S10" s="191"/>
      <c r="T10" s="191"/>
    </row>
    <row r="11" spans="1:20" ht="16.5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6" t="s">
        <v>267</v>
      </c>
      <c r="J12" s="4">
        <v>7</v>
      </c>
      <c r="K12" s="4">
        <v>7</v>
      </c>
      <c r="L12" s="4">
        <v>7</v>
      </c>
      <c r="M12" s="4">
        <v>7</v>
      </c>
      <c r="N12" s="4">
        <v>7</v>
      </c>
      <c r="O12" s="4">
        <v>7</v>
      </c>
      <c r="P12" s="4">
        <v>7</v>
      </c>
      <c r="Q12" s="4">
        <f>SUM(J12:P12)</f>
        <v>49</v>
      </c>
      <c r="R12" s="4"/>
      <c r="S12" s="4">
        <f>Q12</f>
        <v>49</v>
      </c>
      <c r="T12" s="4"/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>
        <f t="shared" ref="S13:S16" si="0">Q13</f>
        <v>0</v>
      </c>
      <c r="T13" s="4"/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6" t="s">
        <v>267</v>
      </c>
      <c r="J14" s="4">
        <v>100</v>
      </c>
      <c r="K14" s="4">
        <v>80</v>
      </c>
      <c r="L14" s="4">
        <v>80</v>
      </c>
      <c r="M14" s="4">
        <v>60</v>
      </c>
      <c r="N14" s="4">
        <v>30</v>
      </c>
      <c r="O14" s="4"/>
      <c r="P14" s="4"/>
      <c r="Q14" s="4">
        <v>350</v>
      </c>
      <c r="R14" s="4"/>
      <c r="S14" s="4">
        <f t="shared" si="0"/>
        <v>350</v>
      </c>
      <c r="T14" s="4"/>
    </row>
    <row r="15" spans="1:20" ht="16.5">
      <c r="A15" s="11">
        <v>5</v>
      </c>
      <c r="B15" s="203" t="s">
        <v>95</v>
      </c>
      <c r="C15" s="203"/>
      <c r="D15" s="203"/>
      <c r="E15" s="203"/>
      <c r="F15" s="203"/>
      <c r="G15" s="203"/>
      <c r="H15" s="203"/>
      <c r="I15" s="26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>
        <f t="shared" si="0"/>
        <v>0</v>
      </c>
      <c r="T15" s="4"/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>
        <f t="shared" si="0"/>
        <v>0</v>
      </c>
      <c r="T16" s="4"/>
    </row>
    <row r="17" spans="1:20" ht="16.5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6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6" t="s">
        <v>267</v>
      </c>
      <c r="J19" s="4">
        <v>15</v>
      </c>
      <c r="K19" s="4">
        <v>15</v>
      </c>
      <c r="L19" s="4">
        <v>15</v>
      </c>
      <c r="M19" s="4">
        <v>15</v>
      </c>
      <c r="N19" s="4">
        <v>15</v>
      </c>
      <c r="O19" s="4">
        <v>15</v>
      </c>
      <c r="P19" s="4">
        <v>15</v>
      </c>
      <c r="Q19" s="4">
        <f>SUM(J19:P19)</f>
        <v>105</v>
      </c>
      <c r="R19" s="4"/>
      <c r="S19" s="4">
        <f>Q19</f>
        <v>105</v>
      </c>
      <c r="T19" s="4"/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6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26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>
        <f>Q22*R22</f>
        <v>0</v>
      </c>
      <c r="T22" s="4"/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26" t="s">
        <v>4</v>
      </c>
      <c r="J23" s="4">
        <v>1</v>
      </c>
      <c r="K23" s="4"/>
      <c r="L23" s="4"/>
      <c r="M23" s="4">
        <v>1</v>
      </c>
      <c r="N23" s="4"/>
      <c r="O23" s="4"/>
      <c r="P23" s="4"/>
      <c r="Q23" s="4">
        <v>2</v>
      </c>
      <c r="R23" s="8">
        <v>5</v>
      </c>
      <c r="S23" s="4">
        <f t="shared" ref="S23:S40" si="1">Q23*R23</f>
        <v>10</v>
      </c>
      <c r="T23" s="4"/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26" t="s">
        <v>4</v>
      </c>
      <c r="J24" s="4"/>
      <c r="K24" s="4"/>
      <c r="L24" s="4"/>
      <c r="M24" s="4"/>
      <c r="N24" s="4"/>
      <c r="O24" s="4"/>
      <c r="P24" s="4"/>
      <c r="Q24" s="4"/>
      <c r="R24" s="8">
        <v>0.6</v>
      </c>
      <c r="S24" s="4">
        <f t="shared" si="1"/>
        <v>0</v>
      </c>
      <c r="T24" s="4"/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26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1"/>
        <v>8</v>
      </c>
      <c r="T25" s="4"/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26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>
        <f t="shared" si="1"/>
        <v>0</v>
      </c>
      <c r="T26" s="4"/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26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1"/>
        <v>0</v>
      </c>
      <c r="T27" s="4"/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26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1"/>
        <v>0</v>
      </c>
      <c r="T28" s="4"/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26" t="s">
        <v>4</v>
      </c>
      <c r="J29" s="4">
        <v>1</v>
      </c>
      <c r="K29" s="4">
        <v>1</v>
      </c>
      <c r="L29" s="4">
        <v>1</v>
      </c>
      <c r="M29" s="4">
        <v>1</v>
      </c>
      <c r="N29" s="4">
        <v>1</v>
      </c>
      <c r="O29" s="4">
        <v>1</v>
      </c>
      <c r="P29" s="4">
        <v>1</v>
      </c>
      <c r="Q29" s="4">
        <v>7</v>
      </c>
      <c r="R29" s="8">
        <v>1.5</v>
      </c>
      <c r="S29" s="4">
        <f t="shared" si="1"/>
        <v>10.5</v>
      </c>
      <c r="T29" s="4"/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26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1"/>
        <v>0</v>
      </c>
      <c r="T30" s="4"/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26" t="s">
        <v>4</v>
      </c>
      <c r="J31" s="4">
        <v>1</v>
      </c>
      <c r="K31" s="4"/>
      <c r="L31" s="4">
        <v>1</v>
      </c>
      <c r="M31" s="4"/>
      <c r="N31" s="4">
        <v>1</v>
      </c>
      <c r="O31" s="4"/>
      <c r="P31" s="4">
        <v>1</v>
      </c>
      <c r="Q31" s="4">
        <v>3</v>
      </c>
      <c r="R31" s="8">
        <v>1</v>
      </c>
      <c r="S31" s="4">
        <f t="shared" si="1"/>
        <v>3</v>
      </c>
      <c r="T31" s="4"/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26" t="s">
        <v>4</v>
      </c>
      <c r="J32" s="4">
        <v>5</v>
      </c>
      <c r="K32" s="4"/>
      <c r="L32" s="4"/>
      <c r="M32" s="4"/>
      <c r="N32" s="4"/>
      <c r="O32" s="4"/>
      <c r="P32" s="4"/>
      <c r="Q32" s="4">
        <v>5</v>
      </c>
      <c r="R32" s="9">
        <v>40</v>
      </c>
      <c r="S32" s="4">
        <f t="shared" si="1"/>
        <v>200</v>
      </c>
      <c r="T32" s="4"/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26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1"/>
        <v>0</v>
      </c>
      <c r="T33" s="4"/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26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1"/>
        <v>0</v>
      </c>
      <c r="T34" s="4"/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26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>
        <f t="shared" si="1"/>
        <v>0</v>
      </c>
      <c r="T35" s="4"/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26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1"/>
        <v>0</v>
      </c>
      <c r="T36" s="4"/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26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1"/>
        <v>0</v>
      </c>
      <c r="T37" s="4"/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26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1"/>
        <v>0</v>
      </c>
      <c r="T38" s="4"/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26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>
        <f t="shared" si="1"/>
        <v>0</v>
      </c>
      <c r="T39" s="4"/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1"/>
        <v>0</v>
      </c>
      <c r="T40" s="4"/>
    </row>
    <row r="41" spans="1:20" ht="16.5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26" t="s">
        <v>4</v>
      </c>
      <c r="J42" s="4">
        <v>10</v>
      </c>
      <c r="K42" s="4">
        <v>10</v>
      </c>
      <c r="L42" s="4">
        <v>10</v>
      </c>
      <c r="M42" s="4">
        <v>10</v>
      </c>
      <c r="N42" s="4">
        <v>10</v>
      </c>
      <c r="O42" s="4">
        <v>10</v>
      </c>
      <c r="P42" s="4">
        <v>10</v>
      </c>
      <c r="Q42" s="4">
        <v>70</v>
      </c>
      <c r="R42" s="8">
        <v>0.1</v>
      </c>
      <c r="S42" s="4">
        <f>Q42*R42</f>
        <v>7</v>
      </c>
      <c r="T42" s="4"/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26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>
        <f t="shared" ref="S43:S59" si="2">Q43*R43</f>
        <v>0</v>
      </c>
      <c r="T43" s="4"/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26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2"/>
        <v>6</v>
      </c>
      <c r="T44" s="4"/>
    </row>
    <row r="45" spans="1:20" ht="16.5">
      <c r="A45" s="11">
        <v>35</v>
      </c>
      <c r="B45" s="203" t="s">
        <v>96</v>
      </c>
      <c r="C45" s="203"/>
      <c r="D45" s="203"/>
      <c r="E45" s="203"/>
      <c r="F45" s="203"/>
      <c r="G45" s="203"/>
      <c r="H45" s="203"/>
      <c r="I45" s="26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2"/>
        <v>0</v>
      </c>
      <c r="T45" s="4"/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26" t="s">
        <v>4</v>
      </c>
      <c r="J46" s="4">
        <v>2</v>
      </c>
      <c r="K46" s="4"/>
      <c r="L46" s="4"/>
      <c r="M46" s="4"/>
      <c r="N46" s="4"/>
      <c r="O46" s="4"/>
      <c r="P46" s="4"/>
      <c r="Q46" s="4">
        <v>2</v>
      </c>
      <c r="R46" s="8">
        <v>2</v>
      </c>
      <c r="S46" s="4">
        <f t="shared" si="2"/>
        <v>4</v>
      </c>
      <c r="T46" s="4"/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26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2"/>
        <v>0</v>
      </c>
      <c r="T47" s="4"/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26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2"/>
        <v>0</v>
      </c>
      <c r="T48" s="4"/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26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2"/>
        <v>0</v>
      </c>
      <c r="T49" s="4"/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26" t="s">
        <v>4</v>
      </c>
      <c r="J50" s="4">
        <v>1</v>
      </c>
      <c r="K50" s="4"/>
      <c r="L50" s="4"/>
      <c r="M50" s="4"/>
      <c r="N50" s="4"/>
      <c r="O50" s="4"/>
      <c r="P50" s="4"/>
      <c r="Q50" s="4">
        <v>1</v>
      </c>
      <c r="R50" s="8">
        <v>1.5</v>
      </c>
      <c r="S50" s="4">
        <f t="shared" si="2"/>
        <v>1.5</v>
      </c>
      <c r="T50" s="4"/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26" t="s">
        <v>4</v>
      </c>
      <c r="J51" s="4">
        <v>500</v>
      </c>
      <c r="K51" s="4"/>
      <c r="L51" s="4"/>
      <c r="M51" s="4"/>
      <c r="N51" s="4"/>
      <c r="O51" s="4"/>
      <c r="P51" s="4"/>
      <c r="Q51" s="4">
        <v>500</v>
      </c>
      <c r="R51" s="8">
        <f>5.8/500</f>
        <v>1.1599999999999999E-2</v>
      </c>
      <c r="S51" s="4">
        <f t="shared" si="2"/>
        <v>5.8</v>
      </c>
      <c r="T51" s="4"/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2"/>
        <v>0</v>
      </c>
      <c r="T52" s="4"/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26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2"/>
        <v>14</v>
      </c>
      <c r="T53" s="4"/>
    </row>
    <row r="54" spans="1:20" ht="16.5">
      <c r="A54" s="11">
        <v>44</v>
      </c>
      <c r="B54" s="203" t="s">
        <v>97</v>
      </c>
      <c r="C54" s="203"/>
      <c r="D54" s="203"/>
      <c r="E54" s="203"/>
      <c r="F54" s="203"/>
      <c r="G54" s="203"/>
      <c r="H54" s="203"/>
      <c r="I54" s="26" t="s">
        <v>4</v>
      </c>
      <c r="J54" s="4">
        <v>5</v>
      </c>
      <c r="K54" s="4">
        <v>5</v>
      </c>
      <c r="L54" s="4">
        <v>5</v>
      </c>
      <c r="M54" s="4">
        <v>5</v>
      </c>
      <c r="N54" s="4">
        <v>2</v>
      </c>
      <c r="O54" s="4">
        <v>2</v>
      </c>
      <c r="P54" s="4">
        <v>2</v>
      </c>
      <c r="Q54" s="4">
        <v>26</v>
      </c>
      <c r="R54" s="9">
        <v>1</v>
      </c>
      <c r="S54" s="4">
        <f t="shared" si="2"/>
        <v>26</v>
      </c>
      <c r="T54" s="4"/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26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>
        <f t="shared" si="2"/>
        <v>0</v>
      </c>
      <c r="T55" s="4"/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26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2"/>
        <v>0</v>
      </c>
      <c r="T56" s="4"/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26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2"/>
        <v>0</v>
      </c>
      <c r="T57" s="4"/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26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2"/>
        <v>0</v>
      </c>
      <c r="T58" s="4"/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2"/>
        <v>0</v>
      </c>
      <c r="T59" s="4"/>
    </row>
    <row r="60" spans="1:20" ht="16.5" customHeight="1">
      <c r="A60" s="11">
        <v>50</v>
      </c>
      <c r="B60" s="200" t="s">
        <v>271</v>
      </c>
      <c r="C60" s="201"/>
      <c r="D60" s="201"/>
      <c r="E60" s="201"/>
      <c r="F60" s="201"/>
      <c r="G60" s="201"/>
      <c r="H60" s="202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>
      <c r="A61" s="11">
        <v>51</v>
      </c>
      <c r="B61" s="204" t="s">
        <v>241</v>
      </c>
      <c r="C61" s="205"/>
      <c r="D61" s="205"/>
      <c r="E61" s="205"/>
      <c r="F61" s="205"/>
      <c r="G61" s="205"/>
      <c r="H61" s="206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>
      <c r="A62" s="11">
        <v>52</v>
      </c>
      <c r="B62" s="204" t="s">
        <v>266</v>
      </c>
      <c r="C62" s="205"/>
      <c r="D62" s="205"/>
      <c r="E62" s="205"/>
      <c r="F62" s="205"/>
      <c r="G62" s="205"/>
      <c r="H62" s="206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/>
    </row>
    <row r="63" spans="1:20" ht="16.5">
      <c r="A63" s="11">
        <v>53</v>
      </c>
      <c r="B63" s="203" t="s">
        <v>274</v>
      </c>
      <c r="C63" s="203"/>
      <c r="D63" s="203"/>
      <c r="E63" s="203"/>
      <c r="F63" s="203"/>
      <c r="G63" s="203"/>
      <c r="H63" s="203"/>
      <c r="I63" s="26" t="s">
        <v>4</v>
      </c>
      <c r="J63" s="4"/>
      <c r="K63" s="4"/>
      <c r="L63" s="4"/>
      <c r="M63" s="4"/>
      <c r="N63" s="4"/>
      <c r="O63" s="4"/>
      <c r="P63" s="4"/>
      <c r="Q63" s="4">
        <v>1</v>
      </c>
      <c r="R63" s="10">
        <v>50</v>
      </c>
      <c r="S63" s="4">
        <f>Q63*R63</f>
        <v>50</v>
      </c>
      <c r="T63" s="4"/>
    </row>
    <row r="64" spans="1:20" ht="16.5">
      <c r="A64" s="11">
        <v>54</v>
      </c>
      <c r="B64" s="204"/>
      <c r="C64" s="205"/>
      <c r="D64" s="205"/>
      <c r="E64" s="205"/>
      <c r="F64" s="205"/>
      <c r="G64" s="205"/>
      <c r="H64" s="206"/>
      <c r="I64" s="24"/>
      <c r="J64" s="4"/>
      <c r="K64" s="4"/>
      <c r="L64" s="4"/>
      <c r="M64" s="4"/>
      <c r="N64" s="4"/>
      <c r="O64" s="4"/>
      <c r="P64" s="4"/>
      <c r="Q64" s="4"/>
      <c r="R64" s="10"/>
      <c r="S64" s="4"/>
      <c r="T64" s="4"/>
    </row>
    <row r="65" spans="1:20" ht="16.5">
      <c r="A65" s="11">
        <v>55</v>
      </c>
      <c r="B65" s="204"/>
      <c r="C65" s="205"/>
      <c r="D65" s="205"/>
      <c r="E65" s="205"/>
      <c r="F65" s="205"/>
      <c r="G65" s="205"/>
      <c r="H65" s="206"/>
      <c r="I65" s="24"/>
      <c r="J65" s="4"/>
      <c r="K65" s="4"/>
      <c r="L65" s="4"/>
      <c r="M65" s="4"/>
      <c r="N65" s="4"/>
      <c r="O65" s="4"/>
      <c r="P65" s="4"/>
      <c r="Q65" s="4"/>
      <c r="R65" s="10"/>
      <c r="S65" s="4"/>
      <c r="T65" s="4"/>
    </row>
    <row r="66" spans="1:20" ht="16.5" customHeight="1">
      <c r="A66" s="11">
        <v>56</v>
      </c>
      <c r="B66" s="200" t="s">
        <v>245</v>
      </c>
      <c r="C66" s="201"/>
      <c r="D66" s="201"/>
      <c r="E66" s="201"/>
      <c r="F66" s="201"/>
      <c r="G66" s="201"/>
      <c r="H66" s="202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>
      <c r="A67" s="11">
        <v>57</v>
      </c>
      <c r="B67" s="204" t="s">
        <v>246</v>
      </c>
      <c r="C67" s="205"/>
      <c r="D67" s="205"/>
      <c r="E67" s="205"/>
      <c r="F67" s="205"/>
      <c r="G67" s="205"/>
      <c r="H67" s="206"/>
      <c r="I67" s="15" t="s">
        <v>4</v>
      </c>
      <c r="J67" s="4"/>
      <c r="K67" s="4"/>
      <c r="L67" s="4"/>
      <c r="M67" s="4"/>
      <c r="N67" s="4"/>
      <c r="O67" s="4"/>
      <c r="P67" s="4"/>
      <c r="Q67" s="4">
        <v>1</v>
      </c>
      <c r="R67" s="26">
        <v>120</v>
      </c>
      <c r="S67" s="4">
        <f>Q67*R67</f>
        <v>120</v>
      </c>
      <c r="T67" s="4"/>
    </row>
    <row r="68" spans="1:20" ht="16.5">
      <c r="A68" s="11">
        <v>58</v>
      </c>
      <c r="B68" s="204" t="s">
        <v>247</v>
      </c>
      <c r="C68" s="205"/>
      <c r="D68" s="205"/>
      <c r="E68" s="205"/>
      <c r="F68" s="205"/>
      <c r="G68" s="205"/>
      <c r="H68" s="206"/>
      <c r="I68" s="15" t="s">
        <v>4</v>
      </c>
      <c r="J68" s="4"/>
      <c r="K68" s="4"/>
      <c r="L68" s="4"/>
      <c r="M68" s="4"/>
      <c r="N68" s="4"/>
      <c r="O68" s="4"/>
      <c r="P68" s="4"/>
      <c r="Q68" s="4">
        <v>1</v>
      </c>
      <c r="R68" s="26">
        <v>130</v>
      </c>
      <c r="S68" s="4">
        <f t="shared" ref="S68:S74" si="3">Q68*R68</f>
        <v>130</v>
      </c>
      <c r="T68" s="4"/>
    </row>
    <row r="69" spans="1:20" ht="16.5">
      <c r="A69" s="11">
        <v>59</v>
      </c>
      <c r="B69" s="204" t="s">
        <v>248</v>
      </c>
      <c r="C69" s="205"/>
      <c r="D69" s="205"/>
      <c r="E69" s="205"/>
      <c r="F69" s="205"/>
      <c r="G69" s="205"/>
      <c r="H69" s="206"/>
      <c r="I69" s="15" t="s">
        <v>4</v>
      </c>
      <c r="J69" s="4"/>
      <c r="K69" s="4"/>
      <c r="L69" s="4"/>
      <c r="M69" s="4"/>
      <c r="N69" s="4"/>
      <c r="O69" s="4"/>
      <c r="P69" s="4"/>
      <c r="Q69" s="4">
        <v>1</v>
      </c>
      <c r="R69" s="26">
        <v>250</v>
      </c>
      <c r="S69" s="4">
        <f t="shared" si="3"/>
        <v>250</v>
      </c>
      <c r="T69" s="4"/>
    </row>
    <row r="70" spans="1:20" ht="16.5">
      <c r="A70" s="11">
        <v>60</v>
      </c>
      <c r="B70" s="204" t="s">
        <v>249</v>
      </c>
      <c r="C70" s="205"/>
      <c r="D70" s="205"/>
      <c r="E70" s="205"/>
      <c r="F70" s="205"/>
      <c r="G70" s="205"/>
      <c r="H70" s="206"/>
      <c r="I70" s="15" t="s">
        <v>4</v>
      </c>
      <c r="J70" s="4"/>
      <c r="K70" s="4"/>
      <c r="L70" s="4"/>
      <c r="M70" s="4"/>
      <c r="N70" s="4"/>
      <c r="O70" s="4"/>
      <c r="P70" s="4"/>
      <c r="Q70" s="4">
        <v>1</v>
      </c>
      <c r="R70" s="26">
        <v>447</v>
      </c>
      <c r="S70" s="4">
        <f t="shared" si="3"/>
        <v>447</v>
      </c>
      <c r="T70" s="4"/>
    </row>
    <row r="71" spans="1:20" ht="16.5">
      <c r="A71" s="11">
        <v>61</v>
      </c>
      <c r="B71" s="204" t="s">
        <v>250</v>
      </c>
      <c r="C71" s="205"/>
      <c r="D71" s="205"/>
      <c r="E71" s="205"/>
      <c r="F71" s="205"/>
      <c r="G71" s="205"/>
      <c r="H71" s="206"/>
      <c r="I71" s="15" t="s">
        <v>4</v>
      </c>
      <c r="J71" s="4"/>
      <c r="K71" s="4"/>
      <c r="L71" s="4"/>
      <c r="M71" s="4"/>
      <c r="N71" s="4"/>
      <c r="O71" s="4"/>
      <c r="P71" s="4"/>
      <c r="Q71" s="4">
        <v>1</v>
      </c>
      <c r="R71" s="26">
        <v>645</v>
      </c>
      <c r="S71" s="4">
        <f t="shared" si="3"/>
        <v>645</v>
      </c>
      <c r="T71" s="4"/>
    </row>
    <row r="72" spans="1:20" ht="16.5">
      <c r="A72" s="11">
        <v>62</v>
      </c>
      <c r="B72" s="204" t="s">
        <v>251</v>
      </c>
      <c r="C72" s="205"/>
      <c r="D72" s="205"/>
      <c r="E72" s="205"/>
      <c r="F72" s="205"/>
      <c r="G72" s="205"/>
      <c r="H72" s="206"/>
      <c r="I72" s="15" t="s">
        <v>4</v>
      </c>
      <c r="J72" s="4"/>
      <c r="K72" s="4"/>
      <c r="L72" s="4"/>
      <c r="M72" s="4"/>
      <c r="N72" s="4"/>
      <c r="O72" s="4"/>
      <c r="P72" s="4"/>
      <c r="Q72" s="4">
        <v>1</v>
      </c>
      <c r="R72" s="26">
        <v>500</v>
      </c>
      <c r="S72" s="4">
        <f t="shared" si="3"/>
        <v>500</v>
      </c>
      <c r="T72" s="4"/>
    </row>
    <row r="73" spans="1:20" ht="16.5">
      <c r="A73" s="11">
        <v>63</v>
      </c>
      <c r="B73" s="204" t="s">
        <v>252</v>
      </c>
      <c r="C73" s="205"/>
      <c r="D73" s="205"/>
      <c r="E73" s="205"/>
      <c r="F73" s="205"/>
      <c r="G73" s="205"/>
      <c r="H73" s="206"/>
      <c r="I73" s="15" t="s">
        <v>4</v>
      </c>
      <c r="J73" s="4"/>
      <c r="K73" s="4"/>
      <c r="L73" s="4"/>
      <c r="M73" s="4"/>
      <c r="N73" s="4"/>
      <c r="O73" s="4"/>
      <c r="P73" s="4"/>
      <c r="Q73" s="4">
        <v>1</v>
      </c>
      <c r="R73" s="26">
        <v>855</v>
      </c>
      <c r="S73" s="4">
        <f t="shared" si="3"/>
        <v>855</v>
      </c>
      <c r="T73" s="4"/>
    </row>
    <row r="74" spans="1:20" ht="16.5">
      <c r="A74" s="11">
        <v>64</v>
      </c>
      <c r="B74" s="204" t="s">
        <v>253</v>
      </c>
      <c r="C74" s="205"/>
      <c r="D74" s="205"/>
      <c r="E74" s="205"/>
      <c r="F74" s="205"/>
      <c r="G74" s="205"/>
      <c r="H74" s="206"/>
      <c r="I74" s="15" t="s">
        <v>4</v>
      </c>
      <c r="J74" s="4"/>
      <c r="K74" s="4"/>
      <c r="L74" s="4"/>
      <c r="M74" s="4"/>
      <c r="N74" s="4"/>
      <c r="O74" s="4"/>
      <c r="P74" s="4"/>
      <c r="Q74" s="4">
        <v>1</v>
      </c>
      <c r="R74" s="26">
        <v>700</v>
      </c>
      <c r="S74" s="4">
        <f t="shared" si="3"/>
        <v>700</v>
      </c>
      <c r="T74" s="4"/>
    </row>
    <row r="75" spans="1:20" ht="16.5" customHeight="1">
      <c r="A75" s="11">
        <v>65</v>
      </c>
      <c r="B75" s="200" t="s">
        <v>254</v>
      </c>
      <c r="C75" s="201"/>
      <c r="D75" s="201"/>
      <c r="E75" s="201"/>
      <c r="F75" s="201"/>
      <c r="G75" s="201"/>
      <c r="H75" s="202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>
      <c r="A76" s="11">
        <v>66</v>
      </c>
      <c r="B76" s="204" t="s">
        <v>255</v>
      </c>
      <c r="C76" s="205"/>
      <c r="D76" s="205"/>
      <c r="E76" s="205"/>
      <c r="F76" s="205"/>
      <c r="G76" s="205"/>
      <c r="H76" s="206"/>
      <c r="I76" s="15" t="s">
        <v>4</v>
      </c>
      <c r="J76" s="4"/>
      <c r="K76" s="4"/>
      <c r="L76" s="4"/>
      <c r="M76" s="4"/>
      <c r="N76" s="4"/>
      <c r="O76" s="4"/>
      <c r="P76" s="4"/>
      <c r="Q76" s="4">
        <v>1</v>
      </c>
      <c r="R76" s="26">
        <v>1300</v>
      </c>
      <c r="S76" s="4">
        <f>Q76*R76</f>
        <v>1300</v>
      </c>
      <c r="T76" s="4"/>
    </row>
    <row r="77" spans="1:20" ht="16.5">
      <c r="A77" s="11">
        <v>67</v>
      </c>
      <c r="B77" s="204" t="s">
        <v>256</v>
      </c>
      <c r="C77" s="205"/>
      <c r="D77" s="205"/>
      <c r="E77" s="205"/>
      <c r="F77" s="205"/>
      <c r="G77" s="205"/>
      <c r="H77" s="206"/>
      <c r="I77" s="15" t="s">
        <v>4</v>
      </c>
      <c r="J77" s="4"/>
      <c r="K77" s="4"/>
      <c r="L77" s="4"/>
      <c r="M77" s="4"/>
      <c r="N77" s="4"/>
      <c r="O77" s="4"/>
      <c r="P77" s="4"/>
      <c r="Q77" s="4">
        <v>1</v>
      </c>
      <c r="R77" s="26">
        <v>140</v>
      </c>
      <c r="S77" s="4">
        <f t="shared" ref="S77:S88" si="4">Q77*R77</f>
        <v>140</v>
      </c>
      <c r="T77" s="4"/>
    </row>
    <row r="78" spans="1:20" ht="16.5">
      <c r="A78" s="11">
        <v>68</v>
      </c>
      <c r="B78" s="204" t="s">
        <v>257</v>
      </c>
      <c r="C78" s="205"/>
      <c r="D78" s="205"/>
      <c r="E78" s="205"/>
      <c r="F78" s="205"/>
      <c r="G78" s="205"/>
      <c r="H78" s="206"/>
      <c r="I78" s="15" t="s">
        <v>4</v>
      </c>
      <c r="J78" s="4"/>
      <c r="K78" s="4"/>
      <c r="L78" s="4"/>
      <c r="M78" s="4"/>
      <c r="N78" s="4"/>
      <c r="O78" s="4"/>
      <c r="P78" s="4"/>
      <c r="Q78" s="4">
        <v>1</v>
      </c>
      <c r="R78" s="26">
        <v>55</v>
      </c>
      <c r="S78" s="4">
        <f t="shared" si="4"/>
        <v>55</v>
      </c>
      <c r="T78" s="4"/>
    </row>
    <row r="79" spans="1:20" ht="16.5">
      <c r="A79" s="11">
        <v>69</v>
      </c>
      <c r="B79" s="204" t="s">
        <v>31</v>
      </c>
      <c r="C79" s="205"/>
      <c r="D79" s="205"/>
      <c r="E79" s="205"/>
      <c r="F79" s="205"/>
      <c r="G79" s="205"/>
      <c r="H79" s="206"/>
      <c r="I79" s="15" t="s">
        <v>4</v>
      </c>
      <c r="J79" s="4"/>
      <c r="K79" s="4"/>
      <c r="L79" s="4"/>
      <c r="M79" s="4"/>
      <c r="N79" s="4"/>
      <c r="O79" s="4"/>
      <c r="P79" s="4"/>
      <c r="Q79" s="4">
        <v>1</v>
      </c>
      <c r="R79" s="26">
        <v>50</v>
      </c>
      <c r="S79" s="4">
        <f t="shared" si="4"/>
        <v>50</v>
      </c>
      <c r="T79" s="4"/>
    </row>
    <row r="80" spans="1:20" ht="16.5">
      <c r="A80" s="11">
        <v>70</v>
      </c>
      <c r="B80" s="204" t="s">
        <v>258</v>
      </c>
      <c r="C80" s="205"/>
      <c r="D80" s="205"/>
      <c r="E80" s="205"/>
      <c r="F80" s="205"/>
      <c r="G80" s="205"/>
      <c r="H80" s="206"/>
      <c r="I80" s="15" t="s">
        <v>4</v>
      </c>
      <c r="J80" s="4"/>
      <c r="K80" s="4"/>
      <c r="L80" s="4"/>
      <c r="M80" s="4"/>
      <c r="N80" s="4"/>
      <c r="O80" s="4"/>
      <c r="P80" s="4"/>
      <c r="Q80" s="4">
        <v>1</v>
      </c>
      <c r="R80" s="26">
        <v>400</v>
      </c>
      <c r="S80" s="4">
        <f t="shared" si="4"/>
        <v>400</v>
      </c>
      <c r="T80" s="4"/>
    </row>
    <row r="81" spans="1:20" ht="16.5">
      <c r="A81" s="11">
        <v>71</v>
      </c>
      <c r="B81" s="204" t="s">
        <v>259</v>
      </c>
      <c r="C81" s="205"/>
      <c r="D81" s="205"/>
      <c r="E81" s="205"/>
      <c r="F81" s="205"/>
      <c r="G81" s="205"/>
      <c r="H81" s="206"/>
      <c r="I81" s="15" t="s">
        <v>4</v>
      </c>
      <c r="J81" s="4"/>
      <c r="K81" s="4"/>
      <c r="L81" s="4"/>
      <c r="M81" s="4"/>
      <c r="N81" s="4"/>
      <c r="O81" s="4"/>
      <c r="P81" s="4"/>
      <c r="Q81" s="4">
        <v>1</v>
      </c>
      <c r="R81" s="26">
        <v>350</v>
      </c>
      <c r="S81" s="4">
        <f t="shared" si="4"/>
        <v>350</v>
      </c>
      <c r="T81" s="4"/>
    </row>
    <row r="82" spans="1:20" ht="16.5">
      <c r="A82" s="11">
        <v>72</v>
      </c>
      <c r="B82" s="204" t="s">
        <v>260</v>
      </c>
      <c r="C82" s="205"/>
      <c r="D82" s="205"/>
      <c r="E82" s="205"/>
      <c r="F82" s="205"/>
      <c r="G82" s="205"/>
      <c r="H82" s="206"/>
      <c r="I82" s="15" t="s">
        <v>4</v>
      </c>
      <c r="J82" s="4"/>
      <c r="K82" s="4"/>
      <c r="L82" s="4"/>
      <c r="M82" s="4"/>
      <c r="N82" s="4"/>
      <c r="O82" s="4"/>
      <c r="P82" s="4"/>
      <c r="Q82" s="4">
        <v>1</v>
      </c>
      <c r="R82" s="26">
        <v>40</v>
      </c>
      <c r="S82" s="4">
        <f t="shared" si="4"/>
        <v>40</v>
      </c>
      <c r="T82" s="4"/>
    </row>
    <row r="83" spans="1:20" ht="16.5">
      <c r="A83" s="11">
        <v>73</v>
      </c>
      <c r="B83" s="204" t="s">
        <v>30</v>
      </c>
      <c r="C83" s="205"/>
      <c r="D83" s="205"/>
      <c r="E83" s="205"/>
      <c r="F83" s="205"/>
      <c r="G83" s="205"/>
      <c r="H83" s="206"/>
      <c r="I83" s="15" t="s">
        <v>4</v>
      </c>
      <c r="J83" s="4"/>
      <c r="K83" s="4"/>
      <c r="L83" s="4"/>
      <c r="M83" s="4"/>
      <c r="N83" s="4"/>
      <c r="O83" s="4"/>
      <c r="P83" s="4"/>
      <c r="Q83" s="4">
        <v>1</v>
      </c>
      <c r="R83" s="26">
        <v>1.5</v>
      </c>
      <c r="S83" s="4">
        <f t="shared" si="4"/>
        <v>1.5</v>
      </c>
      <c r="T83" s="4"/>
    </row>
    <row r="84" spans="1:20" ht="16.5">
      <c r="A84" s="11">
        <v>74</v>
      </c>
      <c r="B84" s="204" t="s">
        <v>261</v>
      </c>
      <c r="C84" s="205"/>
      <c r="D84" s="205"/>
      <c r="E84" s="205"/>
      <c r="F84" s="205"/>
      <c r="G84" s="205"/>
      <c r="H84" s="206"/>
      <c r="I84" s="15" t="s">
        <v>4</v>
      </c>
      <c r="J84" s="4"/>
      <c r="K84" s="4"/>
      <c r="L84" s="4"/>
      <c r="M84" s="4"/>
      <c r="N84" s="4"/>
      <c r="O84" s="4"/>
      <c r="P84" s="4"/>
      <c r="Q84" s="4">
        <v>1</v>
      </c>
      <c r="R84" s="26">
        <v>200</v>
      </c>
      <c r="S84" s="4">
        <f t="shared" si="4"/>
        <v>200</v>
      </c>
      <c r="T84" s="4"/>
    </row>
    <row r="85" spans="1:20" ht="16.5" customHeight="1">
      <c r="A85" s="11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>
        <v>1</v>
      </c>
      <c r="R85" s="26">
        <v>300</v>
      </c>
      <c r="S85" s="4">
        <f t="shared" si="4"/>
        <v>300</v>
      </c>
      <c r="T85" s="4"/>
    </row>
    <row r="86" spans="1:20" ht="16.5">
      <c r="A86" s="11">
        <v>76</v>
      </c>
      <c r="B86" s="204" t="s">
        <v>263</v>
      </c>
      <c r="C86" s="205"/>
      <c r="D86" s="205"/>
      <c r="E86" s="205"/>
      <c r="F86" s="205"/>
      <c r="G86" s="205"/>
      <c r="H86" s="206"/>
      <c r="I86" s="15" t="s">
        <v>4</v>
      </c>
      <c r="J86" s="4"/>
      <c r="K86" s="4"/>
      <c r="L86" s="4"/>
      <c r="M86" s="4"/>
      <c r="N86" s="4"/>
      <c r="O86" s="4"/>
      <c r="P86" s="4"/>
      <c r="Q86" s="4">
        <v>1</v>
      </c>
      <c r="R86" s="26">
        <v>20</v>
      </c>
      <c r="S86" s="4">
        <f t="shared" si="4"/>
        <v>20</v>
      </c>
      <c r="T86" s="4"/>
    </row>
    <row r="87" spans="1:20" ht="16.5">
      <c r="A87" s="11">
        <v>77</v>
      </c>
      <c r="B87" s="204" t="s">
        <v>264</v>
      </c>
      <c r="C87" s="205"/>
      <c r="D87" s="205"/>
      <c r="E87" s="205"/>
      <c r="F87" s="205"/>
      <c r="G87" s="205"/>
      <c r="H87" s="206"/>
      <c r="I87" s="15" t="s">
        <v>4</v>
      </c>
      <c r="J87" s="4"/>
      <c r="K87" s="4"/>
      <c r="L87" s="4"/>
      <c r="M87" s="4"/>
      <c r="N87" s="4"/>
      <c r="O87" s="4"/>
      <c r="P87" s="4"/>
      <c r="Q87" s="4">
        <v>1</v>
      </c>
      <c r="R87" s="26">
        <v>20</v>
      </c>
      <c r="S87" s="4">
        <f t="shared" si="4"/>
        <v>20</v>
      </c>
      <c r="T87" s="4"/>
    </row>
    <row r="88" spans="1:20" ht="16.5">
      <c r="A88" s="11">
        <v>78</v>
      </c>
      <c r="B88" s="204" t="s">
        <v>265</v>
      </c>
      <c r="C88" s="205"/>
      <c r="D88" s="205"/>
      <c r="E88" s="205"/>
      <c r="F88" s="205"/>
      <c r="G88" s="205"/>
      <c r="H88" s="206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 t="shared" si="4"/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</sheetPr>
  <dimension ref="A1:T88"/>
  <sheetViews>
    <sheetView topLeftCell="A34" zoomScale="80" zoomScaleNormal="80" workbookViewId="0">
      <selection activeCell="J14" sqref="J14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3.28515625" style="1" customWidth="1"/>
    <col min="20" max="20" width="12.28515625" style="1" customWidth="1"/>
    <col min="21" max="16384" width="9.140625" style="1"/>
  </cols>
  <sheetData>
    <row r="1" spans="1:20" ht="35.1" customHeight="1">
      <c r="A1" s="212" t="s">
        <v>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123</v>
      </c>
      <c r="B3" s="208"/>
      <c r="C3" s="208"/>
      <c r="D3" s="208" t="s">
        <v>184</v>
      </c>
      <c r="E3" s="208"/>
      <c r="F3" s="208" t="s">
        <v>184</v>
      </c>
      <c r="G3" s="208"/>
      <c r="H3" s="17">
        <v>1600</v>
      </c>
      <c r="I3" s="207" t="s">
        <v>185</v>
      </c>
      <c r="J3" s="207"/>
      <c r="K3" s="207" t="s">
        <v>186</v>
      </c>
      <c r="L3" s="207"/>
      <c r="M3" s="213" t="s">
        <v>187</v>
      </c>
      <c r="N3" s="213"/>
      <c r="O3" s="208" t="s">
        <v>184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 t="s">
        <v>188</v>
      </c>
      <c r="G4" s="208"/>
      <c r="H4" s="17">
        <v>96</v>
      </c>
      <c r="I4" s="207"/>
      <c r="J4" s="207"/>
      <c r="K4" s="207"/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 t="s">
        <v>189</v>
      </c>
      <c r="G5" s="208"/>
      <c r="H5" s="17">
        <v>102</v>
      </c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 t="s">
        <v>190</v>
      </c>
      <c r="G6" s="208"/>
      <c r="H6" s="17">
        <v>83</v>
      </c>
      <c r="I6" s="207" t="s">
        <v>191</v>
      </c>
      <c r="J6" s="207"/>
      <c r="K6" s="207" t="s">
        <v>192</v>
      </c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 t="s">
        <v>193</v>
      </c>
      <c r="G7" s="208"/>
      <c r="H7" s="17">
        <v>220</v>
      </c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36" customHeight="1">
      <c r="A8" s="208"/>
      <c r="B8" s="208"/>
      <c r="C8" s="208"/>
      <c r="D8" s="208"/>
      <c r="E8" s="208"/>
      <c r="F8" s="208" t="s">
        <v>194</v>
      </c>
      <c r="G8" s="208"/>
      <c r="H8" s="17">
        <v>93</v>
      </c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91" t="s">
        <v>2</v>
      </c>
      <c r="C9" s="191"/>
      <c r="D9" s="191"/>
      <c r="E9" s="191"/>
      <c r="F9" s="191"/>
      <c r="G9" s="191"/>
      <c r="H9" s="191"/>
      <c r="I9" s="191" t="s">
        <v>1</v>
      </c>
      <c r="J9" s="191" t="s">
        <v>3</v>
      </c>
      <c r="K9" s="191"/>
      <c r="L9" s="191"/>
      <c r="M9" s="191"/>
      <c r="N9" s="191"/>
      <c r="O9" s="191"/>
      <c r="P9" s="191"/>
      <c r="Q9" s="191"/>
      <c r="R9" s="191" t="s">
        <v>243</v>
      </c>
      <c r="S9" s="191" t="s">
        <v>244</v>
      </c>
      <c r="T9" s="191" t="s">
        <v>242</v>
      </c>
    </row>
    <row r="10" spans="1:20" ht="67.5" customHeight="1">
      <c r="A10" s="209"/>
      <c r="B10" s="191"/>
      <c r="C10" s="191"/>
      <c r="D10" s="191"/>
      <c r="E10" s="191"/>
      <c r="F10" s="191"/>
      <c r="G10" s="191"/>
      <c r="H10" s="191"/>
      <c r="I10" s="191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1"/>
      <c r="S10" s="191"/>
      <c r="T10" s="191"/>
    </row>
    <row r="11" spans="1:20" ht="16.5" customHeight="1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6" t="s">
        <v>267</v>
      </c>
      <c r="J12" s="4">
        <v>5</v>
      </c>
      <c r="K12" s="4">
        <v>5</v>
      </c>
      <c r="L12" s="4">
        <v>5</v>
      </c>
      <c r="M12" s="4">
        <v>3</v>
      </c>
      <c r="N12" s="4">
        <v>4</v>
      </c>
      <c r="O12" s="4">
        <v>3</v>
      </c>
      <c r="P12" s="4">
        <v>4</v>
      </c>
      <c r="Q12" s="4">
        <f>SUM(J12:P12)</f>
        <v>29</v>
      </c>
      <c r="R12" s="4"/>
      <c r="S12" s="4">
        <f>Q12</f>
        <v>29</v>
      </c>
      <c r="T12" s="4"/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>
        <f t="shared" ref="S13:S16" si="0">Q13</f>
        <v>0</v>
      </c>
      <c r="T13" s="4"/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6" t="s">
        <v>267</v>
      </c>
      <c r="J14" s="4">
        <v>160</v>
      </c>
      <c r="K14" s="4"/>
      <c r="L14" s="4"/>
      <c r="M14" s="4"/>
      <c r="N14" s="4"/>
      <c r="O14" s="4"/>
      <c r="P14" s="4"/>
      <c r="Q14" s="4">
        <v>160</v>
      </c>
      <c r="R14" s="4"/>
      <c r="S14" s="4">
        <f t="shared" si="0"/>
        <v>160</v>
      </c>
      <c r="T14" s="4"/>
    </row>
    <row r="15" spans="1:20" ht="16.5">
      <c r="A15" s="11">
        <v>5</v>
      </c>
      <c r="B15" s="203" t="s">
        <v>36</v>
      </c>
      <c r="C15" s="203"/>
      <c r="D15" s="203"/>
      <c r="E15" s="203"/>
      <c r="F15" s="203"/>
      <c r="G15" s="203"/>
      <c r="H15" s="203"/>
      <c r="I15" s="26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>
        <f t="shared" si="0"/>
        <v>0</v>
      </c>
      <c r="T15" s="4"/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>
        <f t="shared" si="0"/>
        <v>0</v>
      </c>
      <c r="T16" s="4"/>
    </row>
    <row r="17" spans="1:20" ht="16.5" customHeight="1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6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6" t="s">
        <v>267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6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26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>
        <f>Q22*R22</f>
        <v>98</v>
      </c>
      <c r="T22" s="4"/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26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1">Q23*R23</f>
        <v>5</v>
      </c>
      <c r="T23" s="4"/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26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1"/>
        <v>8.4</v>
      </c>
      <c r="T24" s="4"/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26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1"/>
        <v>8</v>
      </c>
      <c r="T25" s="4"/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26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v>6</v>
      </c>
      <c r="R26" s="8">
        <v>0.7</v>
      </c>
      <c r="S26" s="4">
        <f t="shared" si="1"/>
        <v>4.1999999999999993</v>
      </c>
      <c r="T26" s="4"/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26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1"/>
        <v>0</v>
      </c>
      <c r="T27" s="4"/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26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1"/>
        <v>0</v>
      </c>
      <c r="T28" s="4"/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26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1"/>
        <v>0</v>
      </c>
      <c r="T29" s="4"/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26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1"/>
        <v>0</v>
      </c>
      <c r="T30" s="4"/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26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1"/>
        <v>1</v>
      </c>
      <c r="T31" s="4"/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26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1"/>
        <v>0</v>
      </c>
      <c r="T32" s="4"/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26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1"/>
        <v>0</v>
      </c>
      <c r="T33" s="4"/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26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1"/>
        <v>0</v>
      </c>
      <c r="T34" s="4"/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26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>
        <f t="shared" si="1"/>
        <v>40</v>
      </c>
      <c r="T35" s="4"/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26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>
        <f t="shared" si="1"/>
        <v>52.5</v>
      </c>
      <c r="T36" s="4"/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26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1"/>
        <v>0</v>
      </c>
      <c r="T37" s="4"/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26" t="s">
        <v>4</v>
      </c>
      <c r="J38" s="4">
        <v>2</v>
      </c>
      <c r="K38" s="4"/>
      <c r="L38" s="4"/>
      <c r="M38" s="4"/>
      <c r="N38" s="4"/>
      <c r="O38" s="4"/>
      <c r="P38" s="4"/>
      <c r="Q38" s="4">
        <v>2</v>
      </c>
      <c r="R38" s="8">
        <v>2.5</v>
      </c>
      <c r="S38" s="4">
        <f t="shared" si="1"/>
        <v>5</v>
      </c>
      <c r="T38" s="4"/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26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>
        <f t="shared" si="1"/>
        <v>70</v>
      </c>
      <c r="T39" s="4"/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1"/>
        <v>0</v>
      </c>
      <c r="T40" s="4"/>
    </row>
    <row r="41" spans="1:20" ht="16.5" customHeight="1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26" t="s">
        <v>4</v>
      </c>
      <c r="J42" s="4"/>
      <c r="K42" s="4"/>
      <c r="L42" s="4"/>
      <c r="M42" s="4"/>
      <c r="N42" s="4"/>
      <c r="O42" s="4"/>
      <c r="P42" s="4"/>
      <c r="Q42" s="4"/>
      <c r="R42" s="8">
        <v>0.1</v>
      </c>
      <c r="S42" s="4">
        <f>Q42*R42</f>
        <v>0</v>
      </c>
      <c r="T42" s="4"/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26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>
        <f t="shared" ref="S43:S59" si="2">Q43*R43</f>
        <v>0</v>
      </c>
      <c r="T43" s="4"/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26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2"/>
        <v>6</v>
      </c>
      <c r="T44" s="4"/>
    </row>
    <row r="45" spans="1:20" ht="16.5">
      <c r="A45" s="11">
        <v>35</v>
      </c>
      <c r="B45" s="203" t="s">
        <v>64</v>
      </c>
      <c r="C45" s="203"/>
      <c r="D45" s="203"/>
      <c r="E45" s="203"/>
      <c r="F45" s="203"/>
      <c r="G45" s="203"/>
      <c r="H45" s="203"/>
      <c r="I45" s="26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2"/>
        <v>0</v>
      </c>
      <c r="T45" s="4"/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26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>
        <f t="shared" si="2"/>
        <v>16</v>
      </c>
      <c r="T46" s="4"/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26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2"/>
        <v>0</v>
      </c>
      <c r="T47" s="4"/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26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2"/>
        <v>0</v>
      </c>
      <c r="T48" s="4"/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26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2"/>
        <v>0</v>
      </c>
      <c r="T49" s="4"/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26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>
        <f t="shared" si="2"/>
        <v>4.5</v>
      </c>
      <c r="T50" s="4"/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26" t="s">
        <v>4</v>
      </c>
      <c r="J51" s="4">
        <v>500</v>
      </c>
      <c r="K51" s="4"/>
      <c r="L51" s="4">
        <v>500</v>
      </c>
      <c r="M51" s="4"/>
      <c r="N51" s="4">
        <v>500</v>
      </c>
      <c r="O51" s="4"/>
      <c r="P51" s="4">
        <v>500</v>
      </c>
      <c r="Q51" s="4">
        <f>SUM(J51:P51)</f>
        <v>2000</v>
      </c>
      <c r="R51" s="8">
        <f>5.8/500</f>
        <v>1.1599999999999999E-2</v>
      </c>
      <c r="S51" s="4">
        <f t="shared" si="2"/>
        <v>23.2</v>
      </c>
      <c r="T51" s="4"/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2"/>
        <v>0</v>
      </c>
      <c r="T52" s="4"/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26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2"/>
        <v>14</v>
      </c>
      <c r="T53" s="4"/>
    </row>
    <row r="54" spans="1:20" ht="16.5">
      <c r="A54" s="11">
        <v>44</v>
      </c>
      <c r="B54" s="203" t="s">
        <v>73</v>
      </c>
      <c r="C54" s="203"/>
      <c r="D54" s="203"/>
      <c r="E54" s="203"/>
      <c r="F54" s="203"/>
      <c r="G54" s="203"/>
      <c r="H54" s="203"/>
      <c r="I54" s="26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>
        <f t="shared" si="2"/>
        <v>6</v>
      </c>
      <c r="T54" s="4"/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26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>
        <f t="shared" si="2"/>
        <v>30</v>
      </c>
      <c r="T55" s="4"/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26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2"/>
        <v>0</v>
      </c>
      <c r="T56" s="4"/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26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2"/>
        <v>0</v>
      </c>
      <c r="T57" s="4"/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26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2"/>
        <v>0</v>
      </c>
      <c r="T58" s="4"/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2"/>
        <v>0</v>
      </c>
      <c r="T59" s="4"/>
    </row>
    <row r="60" spans="1:20" ht="16.5">
      <c r="A60" s="11">
        <v>50</v>
      </c>
      <c r="B60" s="200" t="s">
        <v>271</v>
      </c>
      <c r="C60" s="201"/>
      <c r="D60" s="201"/>
      <c r="E60" s="201"/>
      <c r="F60" s="201"/>
      <c r="G60" s="201"/>
      <c r="H60" s="202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>
      <c r="A61" s="11">
        <v>51</v>
      </c>
      <c r="B61" s="204" t="s">
        <v>241</v>
      </c>
      <c r="C61" s="205"/>
      <c r="D61" s="205"/>
      <c r="E61" s="205"/>
      <c r="F61" s="205"/>
      <c r="G61" s="205"/>
      <c r="H61" s="206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>
      <c r="A62" s="11">
        <v>52</v>
      </c>
      <c r="B62" s="204" t="s">
        <v>266</v>
      </c>
      <c r="C62" s="205"/>
      <c r="D62" s="205"/>
      <c r="E62" s="205"/>
      <c r="F62" s="205"/>
      <c r="G62" s="205"/>
      <c r="H62" s="206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/>
    </row>
    <row r="63" spans="1:20" ht="16.5">
      <c r="A63" s="11">
        <v>53</v>
      </c>
      <c r="B63" s="203" t="s">
        <v>274</v>
      </c>
      <c r="C63" s="203"/>
      <c r="D63" s="203"/>
      <c r="E63" s="203"/>
      <c r="F63" s="203"/>
      <c r="G63" s="203"/>
      <c r="H63" s="203"/>
      <c r="I63" s="26" t="s">
        <v>4</v>
      </c>
      <c r="J63" s="4"/>
      <c r="K63" s="4"/>
      <c r="L63" s="4"/>
      <c r="M63" s="4"/>
      <c r="N63" s="4"/>
      <c r="O63" s="4"/>
      <c r="P63" s="4"/>
      <c r="Q63" s="4">
        <v>2</v>
      </c>
      <c r="R63" s="10">
        <v>50</v>
      </c>
      <c r="S63" s="4">
        <f>Q63*R63</f>
        <v>100</v>
      </c>
      <c r="T63" s="4"/>
    </row>
    <row r="64" spans="1:20" ht="16.5">
      <c r="A64" s="11">
        <v>54</v>
      </c>
      <c r="B64" s="204"/>
      <c r="C64" s="205"/>
      <c r="D64" s="205"/>
      <c r="E64" s="205"/>
      <c r="F64" s="205"/>
      <c r="G64" s="205"/>
      <c r="H64" s="206"/>
      <c r="I64" s="24"/>
      <c r="J64" s="4"/>
      <c r="K64" s="4"/>
      <c r="L64" s="4"/>
      <c r="M64" s="4"/>
      <c r="N64" s="4"/>
      <c r="O64" s="4"/>
      <c r="P64" s="4"/>
      <c r="Q64" s="4"/>
      <c r="R64" s="10"/>
      <c r="S64" s="4"/>
      <c r="T64" s="4"/>
    </row>
    <row r="65" spans="1:20" ht="16.5">
      <c r="A65" s="11">
        <v>55</v>
      </c>
      <c r="B65" s="204"/>
      <c r="C65" s="205"/>
      <c r="D65" s="205"/>
      <c r="E65" s="205"/>
      <c r="F65" s="205"/>
      <c r="G65" s="205"/>
      <c r="H65" s="206"/>
      <c r="I65" s="24"/>
      <c r="J65" s="4"/>
      <c r="K65" s="4"/>
      <c r="L65" s="4"/>
      <c r="M65" s="4"/>
      <c r="N65" s="4"/>
      <c r="O65" s="4"/>
      <c r="P65" s="4"/>
      <c r="Q65" s="4"/>
      <c r="R65" s="10"/>
      <c r="S65" s="4"/>
      <c r="T65" s="4"/>
    </row>
    <row r="66" spans="1:20" ht="16.5">
      <c r="A66" s="11">
        <v>56</v>
      </c>
      <c r="B66" s="200" t="s">
        <v>245</v>
      </c>
      <c r="C66" s="201"/>
      <c r="D66" s="201"/>
      <c r="E66" s="201"/>
      <c r="F66" s="201"/>
      <c r="G66" s="201"/>
      <c r="H66" s="202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>
      <c r="A67" s="11">
        <v>57</v>
      </c>
      <c r="B67" s="204" t="s">
        <v>246</v>
      </c>
      <c r="C67" s="205"/>
      <c r="D67" s="205"/>
      <c r="E67" s="205"/>
      <c r="F67" s="205"/>
      <c r="G67" s="205"/>
      <c r="H67" s="206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>
      <c r="A68" s="11">
        <v>58</v>
      </c>
      <c r="B68" s="204" t="s">
        <v>247</v>
      </c>
      <c r="C68" s="205"/>
      <c r="D68" s="205"/>
      <c r="E68" s="205"/>
      <c r="F68" s="205"/>
      <c r="G68" s="205"/>
      <c r="H68" s="206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>
      <c r="A69" s="11">
        <v>59</v>
      </c>
      <c r="B69" s="204" t="s">
        <v>248</v>
      </c>
      <c r="C69" s="205"/>
      <c r="D69" s="205"/>
      <c r="E69" s="205"/>
      <c r="F69" s="205"/>
      <c r="G69" s="205"/>
      <c r="H69" s="206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>
      <c r="A70" s="11">
        <v>60</v>
      </c>
      <c r="B70" s="204" t="s">
        <v>249</v>
      </c>
      <c r="C70" s="205"/>
      <c r="D70" s="205"/>
      <c r="E70" s="205"/>
      <c r="F70" s="205"/>
      <c r="G70" s="205"/>
      <c r="H70" s="206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>
      <c r="A71" s="11">
        <v>61</v>
      </c>
      <c r="B71" s="204" t="s">
        <v>250</v>
      </c>
      <c r="C71" s="205"/>
      <c r="D71" s="205"/>
      <c r="E71" s="205"/>
      <c r="F71" s="205"/>
      <c r="G71" s="205"/>
      <c r="H71" s="206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>
      <c r="A72" s="11">
        <v>62</v>
      </c>
      <c r="B72" s="204" t="s">
        <v>251</v>
      </c>
      <c r="C72" s="205"/>
      <c r="D72" s="205"/>
      <c r="E72" s="205"/>
      <c r="F72" s="205"/>
      <c r="G72" s="205"/>
      <c r="H72" s="206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>
      <c r="A73" s="11">
        <v>63</v>
      </c>
      <c r="B73" s="204" t="s">
        <v>252</v>
      </c>
      <c r="C73" s="205"/>
      <c r="D73" s="205"/>
      <c r="E73" s="205"/>
      <c r="F73" s="205"/>
      <c r="G73" s="205"/>
      <c r="H73" s="206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>
      <c r="A74" s="11">
        <v>64</v>
      </c>
      <c r="B74" s="204" t="s">
        <v>253</v>
      </c>
      <c r="C74" s="205"/>
      <c r="D74" s="205"/>
      <c r="E74" s="205"/>
      <c r="F74" s="205"/>
      <c r="G74" s="205"/>
      <c r="H74" s="206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>
      <c r="A75" s="11">
        <v>65</v>
      </c>
      <c r="B75" s="200" t="s">
        <v>254</v>
      </c>
      <c r="C75" s="201"/>
      <c r="D75" s="201"/>
      <c r="E75" s="201"/>
      <c r="F75" s="201"/>
      <c r="G75" s="201"/>
      <c r="H75" s="202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>
      <c r="A76" s="11">
        <v>66</v>
      </c>
      <c r="B76" s="204" t="s">
        <v>255</v>
      </c>
      <c r="C76" s="205"/>
      <c r="D76" s="205"/>
      <c r="E76" s="205"/>
      <c r="F76" s="205"/>
      <c r="G76" s="205"/>
      <c r="H76" s="206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>
      <c r="A77" s="11">
        <v>67</v>
      </c>
      <c r="B77" s="204" t="s">
        <v>256</v>
      </c>
      <c r="C77" s="205"/>
      <c r="D77" s="205"/>
      <c r="E77" s="205"/>
      <c r="F77" s="205"/>
      <c r="G77" s="205"/>
      <c r="H77" s="206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>
      <c r="A78" s="11">
        <v>68</v>
      </c>
      <c r="B78" s="204" t="s">
        <v>257</v>
      </c>
      <c r="C78" s="205"/>
      <c r="D78" s="205"/>
      <c r="E78" s="205"/>
      <c r="F78" s="205"/>
      <c r="G78" s="205"/>
      <c r="H78" s="206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>
      <c r="A79" s="11">
        <v>69</v>
      </c>
      <c r="B79" s="204" t="s">
        <v>31</v>
      </c>
      <c r="C79" s="205"/>
      <c r="D79" s="205"/>
      <c r="E79" s="205"/>
      <c r="F79" s="205"/>
      <c r="G79" s="205"/>
      <c r="H79" s="206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>
      <c r="A80" s="11">
        <v>70</v>
      </c>
      <c r="B80" s="204" t="s">
        <v>258</v>
      </c>
      <c r="C80" s="205"/>
      <c r="D80" s="205"/>
      <c r="E80" s="205"/>
      <c r="F80" s="205"/>
      <c r="G80" s="205"/>
      <c r="H80" s="206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>
      <c r="A81" s="11">
        <v>71</v>
      </c>
      <c r="B81" s="204" t="s">
        <v>259</v>
      </c>
      <c r="C81" s="205"/>
      <c r="D81" s="205"/>
      <c r="E81" s="205"/>
      <c r="F81" s="205"/>
      <c r="G81" s="205"/>
      <c r="H81" s="206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>
      <c r="A82" s="11">
        <v>72</v>
      </c>
      <c r="B82" s="204" t="s">
        <v>260</v>
      </c>
      <c r="C82" s="205"/>
      <c r="D82" s="205"/>
      <c r="E82" s="205"/>
      <c r="F82" s="205"/>
      <c r="G82" s="205"/>
      <c r="H82" s="206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>
      <c r="A83" s="11">
        <v>73</v>
      </c>
      <c r="B83" s="204" t="s">
        <v>30</v>
      </c>
      <c r="C83" s="205"/>
      <c r="D83" s="205"/>
      <c r="E83" s="205"/>
      <c r="F83" s="205"/>
      <c r="G83" s="205"/>
      <c r="H83" s="206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>
      <c r="A84" s="11">
        <v>74</v>
      </c>
      <c r="B84" s="204" t="s">
        <v>261</v>
      </c>
      <c r="C84" s="205"/>
      <c r="D84" s="205"/>
      <c r="E84" s="205"/>
      <c r="F84" s="205"/>
      <c r="G84" s="205"/>
      <c r="H84" s="206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>
      <c r="A85" s="11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>
      <c r="A86" s="11">
        <v>76</v>
      </c>
      <c r="B86" s="204" t="s">
        <v>263</v>
      </c>
      <c r="C86" s="205"/>
      <c r="D86" s="205"/>
      <c r="E86" s="205"/>
      <c r="F86" s="205"/>
      <c r="G86" s="205"/>
      <c r="H86" s="206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>
      <c r="A87" s="11">
        <v>77</v>
      </c>
      <c r="B87" s="204" t="s">
        <v>264</v>
      </c>
      <c r="C87" s="205"/>
      <c r="D87" s="205"/>
      <c r="E87" s="205"/>
      <c r="F87" s="205"/>
      <c r="G87" s="205"/>
      <c r="H87" s="206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>
      <c r="A88" s="11">
        <v>78</v>
      </c>
      <c r="B88" s="204" t="s">
        <v>265</v>
      </c>
      <c r="C88" s="205"/>
      <c r="D88" s="205"/>
      <c r="E88" s="205"/>
      <c r="F88" s="205"/>
      <c r="G88" s="205"/>
      <c r="H88" s="206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</sheetPr>
  <dimension ref="A1:T88"/>
  <sheetViews>
    <sheetView topLeftCell="A40" zoomScale="80" zoomScaleNormal="80" workbookViewId="0">
      <selection activeCell="R64" sqref="R64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3" style="1" customWidth="1"/>
    <col min="20" max="20" width="12.28515625" style="1" customWidth="1"/>
    <col min="21" max="16384" width="9.140625" style="1"/>
  </cols>
  <sheetData>
    <row r="1" spans="1:20" ht="35.1" customHeight="1">
      <c r="A1" s="212" t="s">
        <v>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79</v>
      </c>
      <c r="B3" s="208"/>
      <c r="C3" s="208"/>
      <c r="D3" s="208" t="s">
        <v>80</v>
      </c>
      <c r="E3" s="208"/>
      <c r="F3" s="208" t="s">
        <v>195</v>
      </c>
      <c r="G3" s="208"/>
      <c r="H3" s="17">
        <v>1396</v>
      </c>
      <c r="I3" s="207" t="s">
        <v>196</v>
      </c>
      <c r="J3" s="207"/>
      <c r="K3" s="207" t="s">
        <v>197</v>
      </c>
      <c r="L3" s="207"/>
      <c r="M3" s="213" t="s">
        <v>198</v>
      </c>
      <c r="N3" s="213"/>
      <c r="O3" s="208" t="s">
        <v>195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 t="s">
        <v>199</v>
      </c>
      <c r="G4" s="208"/>
      <c r="H4" s="17">
        <v>635</v>
      </c>
      <c r="I4" s="207"/>
      <c r="J4" s="207"/>
      <c r="K4" s="207"/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/>
      <c r="G5" s="208"/>
      <c r="H5" s="17"/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/>
      <c r="G6" s="208"/>
      <c r="H6" s="17"/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/>
      <c r="G7" s="208"/>
      <c r="H7" s="17"/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16.5">
      <c r="A8" s="208"/>
      <c r="B8" s="208"/>
      <c r="C8" s="208"/>
      <c r="D8" s="208"/>
      <c r="E8" s="208"/>
      <c r="F8" s="208"/>
      <c r="G8" s="208"/>
      <c r="H8" s="17"/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91" t="s">
        <v>2</v>
      </c>
      <c r="C9" s="191"/>
      <c r="D9" s="191"/>
      <c r="E9" s="191"/>
      <c r="F9" s="191"/>
      <c r="G9" s="191"/>
      <c r="H9" s="191"/>
      <c r="I9" s="191" t="s">
        <v>1</v>
      </c>
      <c r="J9" s="191" t="s">
        <v>3</v>
      </c>
      <c r="K9" s="191"/>
      <c r="L9" s="191"/>
      <c r="M9" s="191"/>
      <c r="N9" s="191"/>
      <c r="O9" s="191"/>
      <c r="P9" s="191"/>
      <c r="Q9" s="191"/>
      <c r="R9" s="191" t="s">
        <v>243</v>
      </c>
      <c r="S9" s="191" t="s">
        <v>244</v>
      </c>
      <c r="T9" s="191" t="s">
        <v>242</v>
      </c>
    </row>
    <row r="10" spans="1:20" ht="66.75" customHeight="1">
      <c r="A10" s="209"/>
      <c r="B10" s="191"/>
      <c r="C10" s="191"/>
      <c r="D10" s="191"/>
      <c r="E10" s="191"/>
      <c r="F10" s="191"/>
      <c r="G10" s="191"/>
      <c r="H10" s="191"/>
      <c r="I10" s="191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1"/>
      <c r="S10" s="191"/>
      <c r="T10" s="191"/>
    </row>
    <row r="11" spans="1:20" ht="16.5" customHeight="1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6" t="s">
        <v>267</v>
      </c>
      <c r="J12" s="4">
        <v>23</v>
      </c>
      <c r="K12" s="4">
        <v>23</v>
      </c>
      <c r="L12" s="4">
        <v>19</v>
      </c>
      <c r="M12" s="4">
        <v>18</v>
      </c>
      <c r="N12" s="4">
        <v>2</v>
      </c>
      <c r="O12" s="4">
        <v>1</v>
      </c>
      <c r="P12" s="4">
        <v>1</v>
      </c>
      <c r="Q12" s="4">
        <f>SUM(J12:P12)</f>
        <v>87</v>
      </c>
      <c r="R12" s="4"/>
      <c r="S12" s="4">
        <v>87</v>
      </c>
      <c r="T12" s="4"/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6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.5">
      <c r="A15" s="11">
        <v>5</v>
      </c>
      <c r="B15" s="203" t="s">
        <v>95</v>
      </c>
      <c r="C15" s="203"/>
      <c r="D15" s="203"/>
      <c r="E15" s="203"/>
      <c r="F15" s="203"/>
      <c r="G15" s="203"/>
      <c r="H15" s="203"/>
      <c r="I15" s="26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6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6" t="s">
        <v>267</v>
      </c>
      <c r="J19" s="4">
        <v>10</v>
      </c>
      <c r="K19" s="4">
        <v>15</v>
      </c>
      <c r="L19" s="4">
        <v>10</v>
      </c>
      <c r="M19" s="4">
        <v>10</v>
      </c>
      <c r="N19" s="4">
        <v>18</v>
      </c>
      <c r="O19" s="4">
        <v>10</v>
      </c>
      <c r="P19" s="4">
        <v>10</v>
      </c>
      <c r="Q19" s="4">
        <f>SUM(J19:P19)</f>
        <v>83</v>
      </c>
      <c r="R19" s="4"/>
      <c r="S19" s="4">
        <v>83</v>
      </c>
      <c r="T19" s="4"/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6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26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/>
      <c r="T22" s="4"/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26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/>
      <c r="T23" s="4"/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26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/>
      <c r="T24" s="4"/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26" t="s">
        <v>4</v>
      </c>
      <c r="J25" s="4"/>
      <c r="K25" s="4"/>
      <c r="L25" s="4"/>
      <c r="M25" s="4"/>
      <c r="N25" s="4"/>
      <c r="O25" s="4"/>
      <c r="P25" s="4"/>
      <c r="Q25" s="4"/>
      <c r="R25" s="8">
        <v>8</v>
      </c>
      <c r="S25" s="4"/>
      <c r="T25" s="4"/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26" t="s">
        <v>4</v>
      </c>
      <c r="J26" s="4">
        <v>2</v>
      </c>
      <c r="K26" s="4">
        <v>2</v>
      </c>
      <c r="L26" s="4">
        <v>2</v>
      </c>
      <c r="M26" s="4">
        <v>2</v>
      </c>
      <c r="N26" s="4">
        <v>2</v>
      </c>
      <c r="O26" s="4">
        <v>2</v>
      </c>
      <c r="P26" s="4">
        <v>2</v>
      </c>
      <c r="Q26" s="4">
        <v>14</v>
      </c>
      <c r="R26" s="8">
        <v>0.7</v>
      </c>
      <c r="S26" s="4"/>
      <c r="T26" s="4"/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26" t="s">
        <v>4</v>
      </c>
      <c r="J27" s="4">
        <v>6</v>
      </c>
      <c r="K27" s="4">
        <v>6</v>
      </c>
      <c r="L27" s="4">
        <v>6</v>
      </c>
      <c r="M27" s="4">
        <v>6</v>
      </c>
      <c r="N27" s="4">
        <v>6</v>
      </c>
      <c r="O27" s="4">
        <v>6</v>
      </c>
      <c r="P27" s="4">
        <v>6</v>
      </c>
      <c r="Q27" s="4">
        <v>42</v>
      </c>
      <c r="R27" s="8">
        <v>1.9</v>
      </c>
      <c r="S27" s="4"/>
      <c r="T27" s="4"/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26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/>
      <c r="T28" s="4"/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26" t="s">
        <v>4</v>
      </c>
      <c r="J29" s="4">
        <v>2</v>
      </c>
      <c r="K29" s="4"/>
      <c r="L29" s="4"/>
      <c r="M29" s="4"/>
      <c r="N29" s="4"/>
      <c r="O29" s="4"/>
      <c r="P29" s="4"/>
      <c r="Q29" s="4">
        <v>2</v>
      </c>
      <c r="R29" s="8">
        <v>1.5</v>
      </c>
      <c r="S29" s="4"/>
      <c r="T29" s="4"/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26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/>
      <c r="T30" s="4"/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26" t="s">
        <v>4</v>
      </c>
      <c r="J31" s="4">
        <v>1</v>
      </c>
      <c r="K31" s="4"/>
      <c r="L31" s="4"/>
      <c r="M31" s="4"/>
      <c r="N31" s="4">
        <v>1</v>
      </c>
      <c r="O31" s="4"/>
      <c r="P31" s="4"/>
      <c r="Q31" s="4">
        <v>2</v>
      </c>
      <c r="R31" s="8">
        <v>1</v>
      </c>
      <c r="S31" s="4"/>
      <c r="T31" s="4"/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26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/>
      <c r="T32" s="4"/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26" t="s">
        <v>4</v>
      </c>
      <c r="J33" s="4">
        <v>1</v>
      </c>
      <c r="K33" s="4"/>
      <c r="L33" s="4"/>
      <c r="M33" s="4"/>
      <c r="N33" s="4"/>
      <c r="O33" s="4"/>
      <c r="P33" s="4"/>
      <c r="Q33" s="4">
        <v>1</v>
      </c>
      <c r="R33" s="8">
        <v>10</v>
      </c>
      <c r="S33" s="4"/>
      <c r="T33" s="4"/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26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/>
      <c r="T34" s="4"/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26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/>
      <c r="T35" s="4"/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26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/>
      <c r="T36" s="4"/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26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/>
      <c r="T37" s="4"/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26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/>
      <c r="T38" s="4"/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26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/>
      <c r="T39" s="4"/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 customHeight="1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26" t="s">
        <v>4</v>
      </c>
      <c r="J42" s="4">
        <v>4</v>
      </c>
      <c r="K42" s="4">
        <v>4</v>
      </c>
      <c r="L42" s="4">
        <v>4</v>
      </c>
      <c r="M42" s="4">
        <v>4</v>
      </c>
      <c r="N42" s="4">
        <v>4</v>
      </c>
      <c r="O42" s="4">
        <v>4</v>
      </c>
      <c r="P42" s="4">
        <v>4</v>
      </c>
      <c r="Q42" s="4">
        <v>28</v>
      </c>
      <c r="R42" s="8">
        <v>0.1</v>
      </c>
      <c r="S42" s="4"/>
      <c r="T42" s="4"/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26" t="s">
        <v>4</v>
      </c>
      <c r="J43" s="4">
        <v>3</v>
      </c>
      <c r="K43" s="4">
        <v>1</v>
      </c>
      <c r="L43" s="4"/>
      <c r="M43" s="4"/>
      <c r="N43" s="4"/>
      <c r="O43" s="4"/>
      <c r="P43" s="4"/>
      <c r="Q43" s="4">
        <f>SUM(J43:P43)</f>
        <v>4</v>
      </c>
      <c r="R43" s="8">
        <v>1.9</v>
      </c>
      <c r="S43" s="4"/>
      <c r="T43" s="4"/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26" t="s">
        <v>4</v>
      </c>
      <c r="J44" s="4">
        <v>2</v>
      </c>
      <c r="K44" s="4"/>
      <c r="L44" s="4"/>
      <c r="M44" s="4"/>
      <c r="N44" s="4"/>
      <c r="O44" s="4"/>
      <c r="P44" s="4"/>
      <c r="Q44" s="4">
        <v>2</v>
      </c>
      <c r="R44" s="8">
        <v>6</v>
      </c>
      <c r="S44" s="4"/>
      <c r="T44" s="4"/>
    </row>
    <row r="45" spans="1:20" ht="16.5">
      <c r="A45" s="11">
        <v>35</v>
      </c>
      <c r="B45" s="203" t="s">
        <v>64</v>
      </c>
      <c r="C45" s="203"/>
      <c r="D45" s="203"/>
      <c r="E45" s="203"/>
      <c r="F45" s="203"/>
      <c r="G45" s="203"/>
      <c r="H45" s="203"/>
      <c r="I45" s="26" t="s">
        <v>4</v>
      </c>
      <c r="J45" s="4">
        <v>2</v>
      </c>
      <c r="K45" s="4"/>
      <c r="L45" s="4"/>
      <c r="M45" s="4"/>
      <c r="N45" s="4"/>
      <c r="O45" s="4"/>
      <c r="P45" s="4"/>
      <c r="Q45" s="4">
        <v>2</v>
      </c>
      <c r="R45" s="8">
        <v>0.5</v>
      </c>
      <c r="S45" s="4"/>
      <c r="T45" s="4"/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26" t="s">
        <v>4</v>
      </c>
      <c r="J46" s="4">
        <v>1</v>
      </c>
      <c r="K46" s="4">
        <v>1</v>
      </c>
      <c r="L46" s="4"/>
      <c r="M46" s="4"/>
      <c r="N46" s="4"/>
      <c r="O46" s="4"/>
      <c r="P46" s="4"/>
      <c r="Q46" s="4">
        <v>2</v>
      </c>
      <c r="R46" s="8">
        <v>2</v>
      </c>
      <c r="S46" s="4"/>
      <c r="T46" s="4"/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26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/>
      <c r="T47" s="4"/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26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/>
      <c r="T48" s="4"/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26" t="s">
        <v>4</v>
      </c>
      <c r="J49" s="4">
        <v>2</v>
      </c>
      <c r="K49" s="4"/>
      <c r="L49" s="4"/>
      <c r="M49" s="4"/>
      <c r="N49" s="4"/>
      <c r="O49" s="4"/>
      <c r="P49" s="4"/>
      <c r="Q49" s="4">
        <v>2</v>
      </c>
      <c r="R49" s="8">
        <v>0.3</v>
      </c>
      <c r="S49" s="4"/>
      <c r="T49" s="4"/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26" t="s">
        <v>4</v>
      </c>
      <c r="J50" s="4">
        <v>1</v>
      </c>
      <c r="K50" s="4">
        <v>1</v>
      </c>
      <c r="L50" s="4"/>
      <c r="M50" s="4"/>
      <c r="N50" s="4"/>
      <c r="O50" s="4"/>
      <c r="P50" s="4"/>
      <c r="Q50" s="4">
        <v>2</v>
      </c>
      <c r="R50" s="8">
        <v>1.5</v>
      </c>
      <c r="S50" s="4"/>
      <c r="T50" s="4"/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26" t="s">
        <v>4</v>
      </c>
      <c r="J51" s="4">
        <v>500</v>
      </c>
      <c r="K51" s="4"/>
      <c r="L51" s="4"/>
      <c r="M51" s="4"/>
      <c r="N51" s="4">
        <v>500</v>
      </c>
      <c r="O51" s="4"/>
      <c r="P51" s="4"/>
      <c r="Q51" s="4">
        <f>SUM(J51:P51)</f>
        <v>1000</v>
      </c>
      <c r="R51" s="8">
        <f>5.8/500</f>
        <v>1.1599999999999999E-2</v>
      </c>
      <c r="S51" s="4"/>
      <c r="T51" s="4"/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26" t="s">
        <v>4</v>
      </c>
      <c r="J53" s="4">
        <v>300</v>
      </c>
      <c r="K53" s="4">
        <v>50</v>
      </c>
      <c r="L53" s="4">
        <v>50</v>
      </c>
      <c r="M53" s="4">
        <v>50</v>
      </c>
      <c r="N53" s="4">
        <v>50</v>
      </c>
      <c r="O53" s="4">
        <v>50</v>
      </c>
      <c r="P53" s="4">
        <v>50</v>
      </c>
      <c r="Q53" s="4">
        <v>600</v>
      </c>
      <c r="R53" s="8">
        <v>0.1</v>
      </c>
      <c r="S53" s="4"/>
      <c r="T53" s="4"/>
    </row>
    <row r="54" spans="1:20" ht="16.5">
      <c r="A54" s="11">
        <v>44</v>
      </c>
      <c r="B54" s="203" t="s">
        <v>73</v>
      </c>
      <c r="C54" s="203"/>
      <c r="D54" s="203"/>
      <c r="E54" s="203"/>
      <c r="F54" s="203"/>
      <c r="G54" s="203"/>
      <c r="H54" s="203"/>
      <c r="I54" s="26" t="s">
        <v>4</v>
      </c>
      <c r="J54" s="4"/>
      <c r="K54" s="4"/>
      <c r="L54" s="4"/>
      <c r="M54" s="4"/>
      <c r="N54" s="4"/>
      <c r="O54" s="4"/>
      <c r="P54" s="4"/>
      <c r="Q54" s="4"/>
      <c r="R54" s="9">
        <v>1</v>
      </c>
      <c r="S54" s="4"/>
      <c r="T54" s="4"/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26" t="s">
        <v>4</v>
      </c>
      <c r="J55" s="4">
        <v>10</v>
      </c>
      <c r="K55" s="4"/>
      <c r="L55" s="4">
        <v>5</v>
      </c>
      <c r="M55" s="4"/>
      <c r="N55" s="4">
        <v>5</v>
      </c>
      <c r="O55" s="4"/>
      <c r="P55" s="4"/>
      <c r="Q55" s="4">
        <v>20</v>
      </c>
      <c r="R55" s="8">
        <v>3</v>
      </c>
      <c r="S55" s="4"/>
      <c r="T55" s="4"/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26" t="s">
        <v>4</v>
      </c>
      <c r="J56" s="4">
        <v>2</v>
      </c>
      <c r="K56" s="4"/>
      <c r="L56" s="4"/>
      <c r="M56" s="4"/>
      <c r="N56" s="4"/>
      <c r="O56" s="4"/>
      <c r="P56" s="4"/>
      <c r="Q56" s="4">
        <v>2</v>
      </c>
      <c r="R56" s="8">
        <v>2.5</v>
      </c>
      <c r="S56" s="4"/>
      <c r="T56" s="4"/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26" t="s">
        <v>4</v>
      </c>
      <c r="J57" s="4">
        <v>2</v>
      </c>
      <c r="K57" s="4"/>
      <c r="L57" s="4"/>
      <c r="M57" s="4"/>
      <c r="N57" s="4"/>
      <c r="O57" s="4"/>
      <c r="P57" s="4"/>
      <c r="Q57" s="4">
        <v>2</v>
      </c>
      <c r="R57" s="8">
        <v>9</v>
      </c>
      <c r="S57" s="4"/>
      <c r="T57" s="4"/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26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/>
      <c r="T58" s="4"/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 customHeight="1">
      <c r="A60" s="11">
        <v>50</v>
      </c>
      <c r="B60" s="200" t="s">
        <v>271</v>
      </c>
      <c r="C60" s="201"/>
      <c r="D60" s="201"/>
      <c r="E60" s="201"/>
      <c r="F60" s="201"/>
      <c r="G60" s="201"/>
      <c r="H60" s="202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>
      <c r="A61" s="11">
        <v>51</v>
      </c>
      <c r="B61" s="204" t="s">
        <v>241</v>
      </c>
      <c r="C61" s="205"/>
      <c r="D61" s="205"/>
      <c r="E61" s="205"/>
      <c r="F61" s="205"/>
      <c r="G61" s="205"/>
      <c r="H61" s="206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>
      <c r="A62" s="11">
        <v>52</v>
      </c>
      <c r="B62" s="204" t="s">
        <v>266</v>
      </c>
      <c r="C62" s="205"/>
      <c r="D62" s="205"/>
      <c r="E62" s="205"/>
      <c r="F62" s="205"/>
      <c r="G62" s="205"/>
      <c r="H62" s="206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/>
    </row>
    <row r="63" spans="1:20" ht="16.5">
      <c r="A63" s="11">
        <v>53</v>
      </c>
      <c r="B63" s="204" t="s">
        <v>272</v>
      </c>
      <c r="C63" s="205"/>
      <c r="D63" s="205"/>
      <c r="E63" s="205"/>
      <c r="F63" s="205"/>
      <c r="G63" s="205"/>
      <c r="H63" s="206"/>
      <c r="I63" s="26" t="s">
        <v>4</v>
      </c>
      <c r="J63" s="4"/>
      <c r="K63" s="4"/>
      <c r="L63" s="4"/>
      <c r="M63" s="4"/>
      <c r="N63" s="4"/>
      <c r="O63" s="4"/>
      <c r="P63" s="4"/>
      <c r="Q63" s="4">
        <v>2</v>
      </c>
      <c r="R63" s="10">
        <v>130</v>
      </c>
      <c r="S63" s="4">
        <f t="shared" ref="S63:S65" si="0">Q63*R63</f>
        <v>260</v>
      </c>
      <c r="T63" s="4"/>
    </row>
    <row r="64" spans="1:20" ht="16.5">
      <c r="A64" s="11">
        <v>54</v>
      </c>
      <c r="B64" s="204" t="s">
        <v>277</v>
      </c>
      <c r="C64" s="205"/>
      <c r="D64" s="205"/>
      <c r="E64" s="205"/>
      <c r="F64" s="205"/>
      <c r="G64" s="205"/>
      <c r="H64" s="206"/>
      <c r="I64" s="26" t="s">
        <v>4</v>
      </c>
      <c r="J64" s="4"/>
      <c r="K64" s="4"/>
      <c r="L64" s="4"/>
      <c r="M64" s="4"/>
      <c r="N64" s="4"/>
      <c r="O64" s="4"/>
      <c r="P64" s="4"/>
      <c r="Q64" s="4">
        <v>1</v>
      </c>
      <c r="R64" s="10">
        <v>800</v>
      </c>
      <c r="S64" s="4">
        <f t="shared" si="0"/>
        <v>800</v>
      </c>
      <c r="T64" s="4"/>
    </row>
    <row r="65" spans="1:20" ht="16.5">
      <c r="A65" s="11">
        <v>55</v>
      </c>
      <c r="B65" s="204"/>
      <c r="C65" s="205"/>
      <c r="D65" s="205"/>
      <c r="E65" s="205"/>
      <c r="F65" s="205"/>
      <c r="G65" s="205"/>
      <c r="H65" s="206"/>
      <c r="I65" s="24"/>
      <c r="J65" s="4"/>
      <c r="K65" s="4"/>
      <c r="L65" s="4"/>
      <c r="M65" s="4"/>
      <c r="N65" s="4"/>
      <c r="O65" s="4"/>
      <c r="P65" s="4"/>
      <c r="Q65" s="4"/>
      <c r="R65" s="10"/>
      <c r="S65" s="4">
        <f t="shared" si="0"/>
        <v>0</v>
      </c>
      <c r="T65" s="4"/>
    </row>
    <row r="66" spans="1:20" ht="16.5" customHeight="1">
      <c r="A66" s="11">
        <v>56</v>
      </c>
      <c r="B66" s="200" t="s">
        <v>245</v>
      </c>
      <c r="C66" s="201"/>
      <c r="D66" s="201"/>
      <c r="E66" s="201"/>
      <c r="F66" s="201"/>
      <c r="G66" s="201"/>
      <c r="H66" s="202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>
      <c r="A67" s="11">
        <v>57</v>
      </c>
      <c r="B67" s="204" t="s">
        <v>246</v>
      </c>
      <c r="C67" s="205"/>
      <c r="D67" s="205"/>
      <c r="E67" s="205"/>
      <c r="F67" s="205"/>
      <c r="G67" s="205"/>
      <c r="H67" s="206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>
      <c r="A68" s="11">
        <v>58</v>
      </c>
      <c r="B68" s="204" t="s">
        <v>247</v>
      </c>
      <c r="C68" s="205"/>
      <c r="D68" s="205"/>
      <c r="E68" s="205"/>
      <c r="F68" s="205"/>
      <c r="G68" s="205"/>
      <c r="H68" s="206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>
      <c r="A69" s="11">
        <v>59</v>
      </c>
      <c r="B69" s="204" t="s">
        <v>248</v>
      </c>
      <c r="C69" s="205"/>
      <c r="D69" s="205"/>
      <c r="E69" s="205"/>
      <c r="F69" s="205"/>
      <c r="G69" s="205"/>
      <c r="H69" s="206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>
      <c r="A70" s="11">
        <v>60</v>
      </c>
      <c r="B70" s="204" t="s">
        <v>249</v>
      </c>
      <c r="C70" s="205"/>
      <c r="D70" s="205"/>
      <c r="E70" s="205"/>
      <c r="F70" s="205"/>
      <c r="G70" s="205"/>
      <c r="H70" s="206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>
      <c r="A71" s="11">
        <v>61</v>
      </c>
      <c r="B71" s="204" t="s">
        <v>250</v>
      </c>
      <c r="C71" s="205"/>
      <c r="D71" s="205"/>
      <c r="E71" s="205"/>
      <c r="F71" s="205"/>
      <c r="G71" s="205"/>
      <c r="H71" s="206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>
      <c r="A72" s="11">
        <v>62</v>
      </c>
      <c r="B72" s="204" t="s">
        <v>251</v>
      </c>
      <c r="C72" s="205"/>
      <c r="D72" s="205"/>
      <c r="E72" s="205"/>
      <c r="F72" s="205"/>
      <c r="G72" s="205"/>
      <c r="H72" s="206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>
      <c r="A73" s="11">
        <v>63</v>
      </c>
      <c r="B73" s="204" t="s">
        <v>252</v>
      </c>
      <c r="C73" s="205"/>
      <c r="D73" s="205"/>
      <c r="E73" s="205"/>
      <c r="F73" s="205"/>
      <c r="G73" s="205"/>
      <c r="H73" s="206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>
      <c r="A74" s="11">
        <v>64</v>
      </c>
      <c r="B74" s="204" t="s">
        <v>253</v>
      </c>
      <c r="C74" s="205"/>
      <c r="D74" s="205"/>
      <c r="E74" s="205"/>
      <c r="F74" s="205"/>
      <c r="G74" s="205"/>
      <c r="H74" s="206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>
      <c r="A75" s="11">
        <v>65</v>
      </c>
      <c r="B75" s="200" t="s">
        <v>254</v>
      </c>
      <c r="C75" s="201"/>
      <c r="D75" s="201"/>
      <c r="E75" s="201"/>
      <c r="F75" s="201"/>
      <c r="G75" s="201"/>
      <c r="H75" s="202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>
      <c r="A76" s="11">
        <v>66</v>
      </c>
      <c r="B76" s="204" t="s">
        <v>255</v>
      </c>
      <c r="C76" s="205"/>
      <c r="D76" s="205"/>
      <c r="E76" s="205"/>
      <c r="F76" s="205"/>
      <c r="G76" s="205"/>
      <c r="H76" s="206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>
      <c r="A77" s="11">
        <v>67</v>
      </c>
      <c r="B77" s="204" t="s">
        <v>256</v>
      </c>
      <c r="C77" s="205"/>
      <c r="D77" s="205"/>
      <c r="E77" s="205"/>
      <c r="F77" s="205"/>
      <c r="G77" s="205"/>
      <c r="H77" s="206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>
      <c r="A78" s="11">
        <v>68</v>
      </c>
      <c r="B78" s="204" t="s">
        <v>257</v>
      </c>
      <c r="C78" s="205"/>
      <c r="D78" s="205"/>
      <c r="E78" s="205"/>
      <c r="F78" s="205"/>
      <c r="G78" s="205"/>
      <c r="H78" s="206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>
      <c r="A79" s="11">
        <v>69</v>
      </c>
      <c r="B79" s="204" t="s">
        <v>31</v>
      </c>
      <c r="C79" s="205"/>
      <c r="D79" s="205"/>
      <c r="E79" s="205"/>
      <c r="F79" s="205"/>
      <c r="G79" s="205"/>
      <c r="H79" s="206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>
      <c r="A80" s="11">
        <v>70</v>
      </c>
      <c r="B80" s="204" t="s">
        <v>258</v>
      </c>
      <c r="C80" s="205"/>
      <c r="D80" s="205"/>
      <c r="E80" s="205"/>
      <c r="F80" s="205"/>
      <c r="G80" s="205"/>
      <c r="H80" s="206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>
      <c r="A81" s="11">
        <v>71</v>
      </c>
      <c r="B81" s="204" t="s">
        <v>259</v>
      </c>
      <c r="C81" s="205"/>
      <c r="D81" s="205"/>
      <c r="E81" s="205"/>
      <c r="F81" s="205"/>
      <c r="G81" s="205"/>
      <c r="H81" s="206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>
      <c r="A82" s="11">
        <v>72</v>
      </c>
      <c r="B82" s="204" t="s">
        <v>260</v>
      </c>
      <c r="C82" s="205"/>
      <c r="D82" s="205"/>
      <c r="E82" s="205"/>
      <c r="F82" s="205"/>
      <c r="G82" s="205"/>
      <c r="H82" s="206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>
      <c r="A83" s="11">
        <v>73</v>
      </c>
      <c r="B83" s="204" t="s">
        <v>30</v>
      </c>
      <c r="C83" s="205"/>
      <c r="D83" s="205"/>
      <c r="E83" s="205"/>
      <c r="F83" s="205"/>
      <c r="G83" s="205"/>
      <c r="H83" s="206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>
      <c r="A84" s="11">
        <v>74</v>
      </c>
      <c r="B84" s="204" t="s">
        <v>261</v>
      </c>
      <c r="C84" s="205"/>
      <c r="D84" s="205"/>
      <c r="E84" s="205"/>
      <c r="F84" s="205"/>
      <c r="G84" s="205"/>
      <c r="H84" s="206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customHeight="1">
      <c r="A85" s="11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>
      <c r="A86" s="11">
        <v>76</v>
      </c>
      <c r="B86" s="204" t="s">
        <v>263</v>
      </c>
      <c r="C86" s="205"/>
      <c r="D86" s="205"/>
      <c r="E86" s="205"/>
      <c r="F86" s="205"/>
      <c r="G86" s="205"/>
      <c r="H86" s="206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>
      <c r="A87" s="11">
        <v>77</v>
      </c>
      <c r="B87" s="204" t="s">
        <v>264</v>
      </c>
      <c r="C87" s="205"/>
      <c r="D87" s="205"/>
      <c r="E87" s="205"/>
      <c r="F87" s="205"/>
      <c r="G87" s="205"/>
      <c r="H87" s="206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>
      <c r="A88" s="11">
        <v>78</v>
      </c>
      <c r="B88" s="204" t="s">
        <v>265</v>
      </c>
      <c r="C88" s="205"/>
      <c r="D88" s="205"/>
      <c r="E88" s="205"/>
      <c r="F88" s="205"/>
      <c r="G88" s="205"/>
      <c r="H88" s="206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"/>
  <sheetViews>
    <sheetView topLeftCell="B1" workbookViewId="0">
      <selection activeCell="L12" sqref="L12"/>
    </sheetView>
  </sheetViews>
  <sheetFormatPr defaultRowHeight="25.5" customHeight="1"/>
  <cols>
    <col min="1" max="1" width="9.140625" hidden="1" customWidth="1"/>
    <col min="5" max="5" width="17" customWidth="1"/>
    <col min="8" max="8" width="13" customWidth="1"/>
    <col min="10" max="10" width="8.28515625" customWidth="1"/>
    <col min="11" max="12" width="19.28515625" customWidth="1"/>
  </cols>
  <sheetData>
    <row r="1" spans="2:12" ht="25.5" customHeight="1" thickBot="1"/>
    <row r="2" spans="2:12" ht="51" customHeight="1" thickBot="1">
      <c r="B2" s="139" t="s">
        <v>0</v>
      </c>
      <c r="C2" s="185" t="s">
        <v>286</v>
      </c>
      <c r="D2" s="186"/>
      <c r="E2" s="186"/>
      <c r="F2" s="186" t="s">
        <v>287</v>
      </c>
      <c r="G2" s="186"/>
      <c r="H2" s="186"/>
      <c r="I2" s="187" t="s">
        <v>288</v>
      </c>
      <c r="J2" s="187"/>
      <c r="K2" s="181" t="s">
        <v>289</v>
      </c>
      <c r="L2" s="181" t="s">
        <v>474</v>
      </c>
    </row>
    <row r="3" spans="2:12" ht="25.5" customHeight="1">
      <c r="B3" s="7">
        <v>1</v>
      </c>
      <c r="C3" s="188" t="s">
        <v>290</v>
      </c>
      <c r="D3" s="188"/>
      <c r="E3" s="188"/>
      <c r="F3" s="189" t="s">
        <v>291</v>
      </c>
      <c r="G3" s="189"/>
      <c r="H3" s="189"/>
      <c r="I3" s="190" t="s">
        <v>292</v>
      </c>
      <c r="J3" s="190"/>
      <c r="K3" s="140">
        <v>3000</v>
      </c>
      <c r="L3" s="140">
        <v>36000</v>
      </c>
    </row>
    <row r="4" spans="2:12" ht="25.5" customHeight="1">
      <c r="B4" s="3">
        <v>2</v>
      </c>
      <c r="C4" s="191" t="s">
        <v>293</v>
      </c>
      <c r="D4" s="191"/>
      <c r="E4" s="191"/>
      <c r="F4" s="192" t="s">
        <v>294</v>
      </c>
      <c r="G4" s="192"/>
      <c r="H4" s="192"/>
      <c r="I4" s="193">
        <v>59001002053</v>
      </c>
      <c r="J4" s="193"/>
      <c r="K4" s="140">
        <v>1500</v>
      </c>
      <c r="L4" s="140">
        <f t="shared" ref="L4:L8" si="0">K4*12</f>
        <v>18000</v>
      </c>
    </row>
    <row r="5" spans="2:12" ht="25.5" customHeight="1">
      <c r="B5" s="3">
        <v>3</v>
      </c>
      <c r="C5" s="191" t="s">
        <v>475</v>
      </c>
      <c r="D5" s="191"/>
      <c r="E5" s="191"/>
      <c r="F5" s="192" t="s">
        <v>295</v>
      </c>
      <c r="G5" s="192"/>
      <c r="H5" s="192"/>
      <c r="I5" s="193">
        <v>59001063728</v>
      </c>
      <c r="J5" s="193"/>
      <c r="K5" s="140">
        <v>800</v>
      </c>
      <c r="L5" s="140">
        <f t="shared" si="0"/>
        <v>9600</v>
      </c>
    </row>
    <row r="6" spans="2:12" ht="25.5" customHeight="1">
      <c r="B6" s="137">
        <v>4</v>
      </c>
      <c r="C6" s="191" t="s">
        <v>296</v>
      </c>
      <c r="D6" s="191"/>
      <c r="E6" s="191"/>
      <c r="F6" s="192" t="s">
        <v>297</v>
      </c>
      <c r="G6" s="192"/>
      <c r="H6" s="192"/>
      <c r="I6" s="197">
        <v>59002005118</v>
      </c>
      <c r="J6" s="197"/>
      <c r="K6" s="141">
        <v>300</v>
      </c>
      <c r="L6" s="141">
        <f t="shared" si="0"/>
        <v>3600</v>
      </c>
    </row>
    <row r="7" spans="2:12" ht="25.5" customHeight="1" thickBot="1">
      <c r="B7" s="131">
        <v>5</v>
      </c>
      <c r="C7" s="191" t="s">
        <v>296</v>
      </c>
      <c r="D7" s="191"/>
      <c r="E7" s="191"/>
      <c r="F7" s="191" t="s">
        <v>472</v>
      </c>
      <c r="G7" s="191"/>
      <c r="H7" s="191"/>
      <c r="I7" s="197">
        <v>59001103533</v>
      </c>
      <c r="J7" s="197"/>
      <c r="K7" s="141">
        <v>300</v>
      </c>
      <c r="L7" s="141">
        <f t="shared" si="0"/>
        <v>3600</v>
      </c>
    </row>
    <row r="8" spans="2:12" ht="39.75" customHeight="1" thickBot="1">
      <c r="B8" s="31"/>
      <c r="C8" s="194" t="s">
        <v>298</v>
      </c>
      <c r="D8" s="194"/>
      <c r="E8" s="194"/>
      <c r="F8" s="195"/>
      <c r="G8" s="195"/>
      <c r="H8" s="195"/>
      <c r="I8" s="196"/>
      <c r="J8" s="196"/>
      <c r="K8" s="138">
        <f>SUM(K3:K7)</f>
        <v>5900</v>
      </c>
      <c r="L8" s="138">
        <f t="shared" si="0"/>
        <v>70800</v>
      </c>
    </row>
  </sheetData>
  <mergeCells count="21">
    <mergeCell ref="C8:E8"/>
    <mergeCell ref="F8:H8"/>
    <mergeCell ref="I8:J8"/>
    <mergeCell ref="I7:J7"/>
    <mergeCell ref="C6:E6"/>
    <mergeCell ref="F6:H6"/>
    <mergeCell ref="I6:J6"/>
    <mergeCell ref="C7:E7"/>
    <mergeCell ref="F7:H7"/>
    <mergeCell ref="C4:E4"/>
    <mergeCell ref="F4:H4"/>
    <mergeCell ref="I4:J4"/>
    <mergeCell ref="C5:E5"/>
    <mergeCell ref="F5:H5"/>
    <mergeCell ref="I5:J5"/>
    <mergeCell ref="C2:E2"/>
    <mergeCell ref="F2:H2"/>
    <mergeCell ref="I2:J2"/>
    <mergeCell ref="C3:E3"/>
    <mergeCell ref="F3:H3"/>
    <mergeCell ref="I3:J3"/>
  </mergeCells>
  <pageMargins left="0.7" right="0.7" top="0.75" bottom="0.75" header="0.3" footer="0.3"/>
  <pageSetup paperSize="9" scale="9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0000"/>
  </sheetPr>
  <dimension ref="A1:T88"/>
  <sheetViews>
    <sheetView topLeftCell="A52" zoomScale="80" zoomScaleNormal="80" workbookViewId="0">
      <selection activeCell="J12" sqref="J12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8" width="9.140625" style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85546875" style="1" customWidth="1"/>
    <col min="20" max="20" width="13.7109375" style="1" customWidth="1"/>
    <col min="21" max="16384" width="9.140625" style="1"/>
  </cols>
  <sheetData>
    <row r="1" spans="1:20" ht="35.1" customHeight="1">
      <c r="A1" s="212" t="s">
        <v>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79</v>
      </c>
      <c r="B3" s="208"/>
      <c r="C3" s="208"/>
      <c r="D3" s="208" t="s">
        <v>118</v>
      </c>
      <c r="E3" s="208"/>
      <c r="F3" s="208" t="s">
        <v>200</v>
      </c>
      <c r="G3" s="208"/>
      <c r="H3" s="17">
        <v>910</v>
      </c>
      <c r="I3" s="207" t="s">
        <v>201</v>
      </c>
      <c r="J3" s="207"/>
      <c r="K3" s="207" t="s">
        <v>202</v>
      </c>
      <c r="L3" s="207"/>
      <c r="M3" s="213" t="s">
        <v>203</v>
      </c>
      <c r="N3" s="213"/>
      <c r="O3" s="208" t="s">
        <v>200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 t="s">
        <v>204</v>
      </c>
      <c r="G4" s="208"/>
      <c r="H4" s="17">
        <v>325</v>
      </c>
      <c r="I4" s="207"/>
      <c r="J4" s="207"/>
      <c r="K4" s="207"/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/>
      <c r="G5" s="208"/>
      <c r="H5" s="17"/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/>
      <c r="G6" s="208"/>
      <c r="H6" s="17"/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/>
      <c r="G7" s="208"/>
      <c r="H7" s="17"/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16.5">
      <c r="A8" s="208"/>
      <c r="B8" s="208"/>
      <c r="C8" s="208"/>
      <c r="D8" s="208"/>
      <c r="E8" s="208"/>
      <c r="F8" s="208"/>
      <c r="G8" s="208"/>
      <c r="H8" s="17"/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91" t="s">
        <v>2</v>
      </c>
      <c r="C9" s="191"/>
      <c r="D9" s="191"/>
      <c r="E9" s="191"/>
      <c r="F9" s="191"/>
      <c r="G9" s="191"/>
      <c r="H9" s="191"/>
      <c r="I9" s="191" t="s">
        <v>1</v>
      </c>
      <c r="J9" s="191" t="s">
        <v>3</v>
      </c>
      <c r="K9" s="191"/>
      <c r="L9" s="191"/>
      <c r="M9" s="191"/>
      <c r="N9" s="191"/>
      <c r="O9" s="191"/>
      <c r="P9" s="191"/>
      <c r="Q9" s="191"/>
      <c r="R9" s="191" t="s">
        <v>243</v>
      </c>
      <c r="S9" s="191" t="s">
        <v>244</v>
      </c>
      <c r="T9" s="191" t="s">
        <v>242</v>
      </c>
    </row>
    <row r="10" spans="1:20" ht="78.75" customHeight="1">
      <c r="A10" s="209"/>
      <c r="B10" s="191"/>
      <c r="C10" s="191"/>
      <c r="D10" s="191"/>
      <c r="E10" s="191"/>
      <c r="F10" s="191"/>
      <c r="G10" s="191"/>
      <c r="H10" s="191"/>
      <c r="I10" s="191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1"/>
      <c r="S10" s="191"/>
      <c r="T10" s="191"/>
    </row>
    <row r="11" spans="1:20" ht="16.5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4" t="s">
        <v>267</v>
      </c>
      <c r="J12" s="4">
        <v>20</v>
      </c>
      <c r="K12" s="4">
        <v>20</v>
      </c>
      <c r="L12" s="4">
        <v>20</v>
      </c>
      <c r="M12" s="4">
        <v>20</v>
      </c>
      <c r="N12" s="4">
        <v>20</v>
      </c>
      <c r="O12" s="4">
        <v>20</v>
      </c>
      <c r="P12" s="4">
        <v>20</v>
      </c>
      <c r="Q12" s="4">
        <f>SUM(J12:P12)</f>
        <v>140</v>
      </c>
      <c r="R12" s="4"/>
      <c r="S12" s="4">
        <v>140</v>
      </c>
      <c r="T12" s="4"/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4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.5">
      <c r="A15" s="11">
        <v>5</v>
      </c>
      <c r="B15" s="203" t="s">
        <v>95</v>
      </c>
      <c r="C15" s="203"/>
      <c r="D15" s="203"/>
      <c r="E15" s="203"/>
      <c r="F15" s="203"/>
      <c r="G15" s="203"/>
      <c r="H15" s="203"/>
      <c r="I15" s="24" t="s">
        <v>267</v>
      </c>
      <c r="J15" s="4">
        <v>10</v>
      </c>
      <c r="K15" s="4">
        <v>10</v>
      </c>
      <c r="L15" s="4">
        <v>10</v>
      </c>
      <c r="M15" s="4">
        <v>10</v>
      </c>
      <c r="N15" s="4">
        <v>10</v>
      </c>
      <c r="O15" s="4">
        <v>10</v>
      </c>
      <c r="P15" s="4">
        <v>10</v>
      </c>
      <c r="Q15" s="4">
        <v>70</v>
      </c>
      <c r="R15" s="4"/>
      <c r="S15" s="4">
        <v>70</v>
      </c>
      <c r="T15" s="4"/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4" t="s">
        <v>267</v>
      </c>
      <c r="J18" s="4">
        <v>18</v>
      </c>
      <c r="K18" s="4">
        <v>18</v>
      </c>
      <c r="L18" s="4">
        <v>148</v>
      </c>
      <c r="M18" s="4">
        <v>18</v>
      </c>
      <c r="N18" s="4">
        <v>18</v>
      </c>
      <c r="O18" s="4">
        <v>18</v>
      </c>
      <c r="P18" s="4">
        <v>18</v>
      </c>
      <c r="Q18" s="4">
        <v>126</v>
      </c>
      <c r="R18" s="4"/>
      <c r="S18" s="4">
        <v>126</v>
      </c>
      <c r="T18" s="4"/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4" t="s">
        <v>267</v>
      </c>
      <c r="J19" s="4">
        <v>10</v>
      </c>
      <c r="K19" s="4">
        <v>10</v>
      </c>
      <c r="L19" s="4">
        <v>10</v>
      </c>
      <c r="M19" s="4">
        <v>10</v>
      </c>
      <c r="N19" s="4">
        <v>10</v>
      </c>
      <c r="O19" s="4">
        <v>10</v>
      </c>
      <c r="P19" s="4">
        <v>10</v>
      </c>
      <c r="Q19" s="4">
        <v>70</v>
      </c>
      <c r="R19" s="4"/>
      <c r="S19" s="4">
        <v>70</v>
      </c>
      <c r="T19" s="4"/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15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/>
      <c r="T22" s="4"/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15" t="s">
        <v>4</v>
      </c>
      <c r="J23" s="4">
        <v>1</v>
      </c>
      <c r="K23" s="4"/>
      <c r="L23" s="4"/>
      <c r="M23" s="4">
        <v>1</v>
      </c>
      <c r="N23" s="4"/>
      <c r="O23" s="4"/>
      <c r="P23" s="4"/>
      <c r="Q23" s="4">
        <v>2</v>
      </c>
      <c r="R23" s="8">
        <v>5</v>
      </c>
      <c r="S23" s="4"/>
      <c r="T23" s="4"/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15" t="s">
        <v>4</v>
      </c>
      <c r="J24" s="4"/>
      <c r="K24" s="4"/>
      <c r="L24" s="4"/>
      <c r="M24" s="4"/>
      <c r="N24" s="4"/>
      <c r="O24" s="4"/>
      <c r="P24" s="4"/>
      <c r="Q24" s="4"/>
      <c r="R24" s="8">
        <v>0.6</v>
      </c>
      <c r="S24" s="4"/>
      <c r="T24" s="4"/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15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/>
      <c r="T25" s="4"/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15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/>
      <c r="T26" s="4"/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/>
      <c r="T27" s="4"/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/>
      <c r="T28" s="4"/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15" t="s">
        <v>4</v>
      </c>
      <c r="J29" s="4">
        <v>1</v>
      </c>
      <c r="K29" s="4">
        <v>1</v>
      </c>
      <c r="L29" s="4">
        <v>1</v>
      </c>
      <c r="M29" s="4">
        <v>1</v>
      </c>
      <c r="N29" s="4">
        <v>1</v>
      </c>
      <c r="O29" s="4">
        <v>1</v>
      </c>
      <c r="P29" s="4">
        <v>1</v>
      </c>
      <c r="Q29" s="4">
        <v>7</v>
      </c>
      <c r="R29" s="8">
        <v>1.5</v>
      </c>
      <c r="S29" s="4"/>
      <c r="T29" s="4"/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/>
      <c r="T30" s="4"/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15" t="s">
        <v>4</v>
      </c>
      <c r="J31" s="4">
        <v>1</v>
      </c>
      <c r="K31" s="4"/>
      <c r="L31" s="4">
        <v>1</v>
      </c>
      <c r="M31" s="4"/>
      <c r="N31" s="4">
        <v>1</v>
      </c>
      <c r="O31" s="4"/>
      <c r="P31" s="4">
        <v>1</v>
      </c>
      <c r="Q31" s="4">
        <v>3</v>
      </c>
      <c r="R31" s="8">
        <v>1</v>
      </c>
      <c r="S31" s="4"/>
      <c r="T31" s="4"/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15" t="s">
        <v>4</v>
      </c>
      <c r="J32" s="4">
        <v>5</v>
      </c>
      <c r="K32" s="4"/>
      <c r="L32" s="4"/>
      <c r="M32" s="4"/>
      <c r="N32" s="4"/>
      <c r="O32" s="4"/>
      <c r="P32" s="4"/>
      <c r="Q32" s="4">
        <v>5</v>
      </c>
      <c r="R32" s="9">
        <v>40</v>
      </c>
      <c r="S32" s="4"/>
      <c r="T32" s="4"/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/>
      <c r="T33" s="4"/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/>
      <c r="T34" s="4"/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/>
      <c r="T35" s="4"/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/>
      <c r="T36" s="4"/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/>
      <c r="T37" s="4"/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/>
      <c r="T38" s="4"/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/>
      <c r="T39" s="4"/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5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15" t="s">
        <v>4</v>
      </c>
      <c r="J42" s="4">
        <v>10</v>
      </c>
      <c r="K42" s="4">
        <v>10</v>
      </c>
      <c r="L42" s="4">
        <v>10</v>
      </c>
      <c r="M42" s="4">
        <v>10</v>
      </c>
      <c r="N42" s="4">
        <v>10</v>
      </c>
      <c r="O42" s="4">
        <v>10</v>
      </c>
      <c r="P42" s="4">
        <v>10</v>
      </c>
      <c r="Q42" s="4">
        <v>70</v>
      </c>
      <c r="R42" s="8">
        <v>0.1</v>
      </c>
      <c r="S42" s="4"/>
      <c r="T42" s="4"/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15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/>
      <c r="T43" s="4"/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/>
      <c r="T44" s="4"/>
    </row>
    <row r="45" spans="1:20" ht="16.5">
      <c r="A45" s="11">
        <v>35</v>
      </c>
      <c r="B45" s="203" t="s">
        <v>96</v>
      </c>
      <c r="C45" s="203"/>
      <c r="D45" s="203"/>
      <c r="E45" s="203"/>
      <c r="F45" s="203"/>
      <c r="G45" s="203"/>
      <c r="H45" s="203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/>
      <c r="T45" s="4"/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15" t="s">
        <v>4</v>
      </c>
      <c r="J46" s="4">
        <v>2</v>
      </c>
      <c r="K46" s="4"/>
      <c r="L46" s="4"/>
      <c r="M46" s="4"/>
      <c r="N46" s="4"/>
      <c r="O46" s="4"/>
      <c r="P46" s="4"/>
      <c r="Q46" s="4">
        <v>2</v>
      </c>
      <c r="R46" s="8">
        <v>2</v>
      </c>
      <c r="S46" s="4"/>
      <c r="T46" s="4"/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/>
      <c r="T47" s="4"/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/>
      <c r="T48" s="4"/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/>
      <c r="T49" s="4"/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15" t="s">
        <v>4</v>
      </c>
      <c r="J50" s="4">
        <v>1</v>
      </c>
      <c r="K50" s="4"/>
      <c r="L50" s="4"/>
      <c r="M50" s="4"/>
      <c r="N50" s="4"/>
      <c r="O50" s="4"/>
      <c r="P50" s="4"/>
      <c r="Q50" s="4">
        <v>1</v>
      </c>
      <c r="R50" s="8">
        <v>1.5</v>
      </c>
      <c r="S50" s="4"/>
      <c r="T50" s="4"/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15" t="s">
        <v>4</v>
      </c>
      <c r="J51" s="4">
        <v>500</v>
      </c>
      <c r="K51" s="4"/>
      <c r="L51" s="4"/>
      <c r="M51" s="4"/>
      <c r="N51" s="4"/>
      <c r="O51" s="4"/>
      <c r="P51" s="4"/>
      <c r="Q51" s="4">
        <v>500</v>
      </c>
      <c r="R51" s="8">
        <f>5.8/500</f>
        <v>1.1599999999999999E-2</v>
      </c>
      <c r="S51" s="4"/>
      <c r="T51" s="4"/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15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/>
      <c r="T53" s="4"/>
    </row>
    <row r="54" spans="1:20" ht="16.5">
      <c r="A54" s="11">
        <v>44</v>
      </c>
      <c r="B54" s="203" t="s">
        <v>97</v>
      </c>
      <c r="C54" s="203"/>
      <c r="D54" s="203"/>
      <c r="E54" s="203"/>
      <c r="F54" s="203"/>
      <c r="G54" s="203"/>
      <c r="H54" s="203"/>
      <c r="I54" s="15" t="s">
        <v>4</v>
      </c>
      <c r="J54" s="4">
        <v>5</v>
      </c>
      <c r="K54" s="4">
        <v>5</v>
      </c>
      <c r="L54" s="4">
        <v>5</v>
      </c>
      <c r="M54" s="4">
        <v>5</v>
      </c>
      <c r="N54" s="4">
        <v>2</v>
      </c>
      <c r="O54" s="4">
        <v>2</v>
      </c>
      <c r="P54" s="4">
        <v>2</v>
      </c>
      <c r="Q54" s="4">
        <v>26</v>
      </c>
      <c r="R54" s="9">
        <v>1</v>
      </c>
      <c r="S54" s="4"/>
      <c r="T54" s="4"/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15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/>
      <c r="T55" s="4"/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/>
      <c r="T56" s="4"/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/>
      <c r="T57" s="4"/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/>
      <c r="T58" s="4"/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 customHeight="1">
      <c r="A60" s="11">
        <v>50</v>
      </c>
      <c r="B60" s="200" t="s">
        <v>271</v>
      </c>
      <c r="C60" s="201"/>
      <c r="D60" s="201"/>
      <c r="E60" s="201"/>
      <c r="F60" s="201"/>
      <c r="G60" s="201"/>
      <c r="H60" s="202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>
      <c r="A61" s="11">
        <v>51</v>
      </c>
      <c r="B61" s="204" t="s">
        <v>241</v>
      </c>
      <c r="C61" s="205"/>
      <c r="D61" s="205"/>
      <c r="E61" s="205"/>
      <c r="F61" s="205"/>
      <c r="G61" s="205"/>
      <c r="H61" s="206"/>
      <c r="I61" s="15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>
      <c r="A62" s="11">
        <v>52</v>
      </c>
      <c r="B62" s="204" t="s">
        <v>266</v>
      </c>
      <c r="C62" s="205"/>
      <c r="D62" s="205"/>
      <c r="E62" s="205"/>
      <c r="F62" s="205"/>
      <c r="G62" s="205"/>
      <c r="H62" s="206"/>
      <c r="I62" s="15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/>
    </row>
    <row r="63" spans="1:20" ht="16.5">
      <c r="A63" s="11">
        <v>53</v>
      </c>
      <c r="B63" s="204"/>
      <c r="C63" s="205"/>
      <c r="D63" s="205"/>
      <c r="E63" s="205"/>
      <c r="F63" s="205"/>
      <c r="G63" s="205"/>
      <c r="H63" s="206"/>
      <c r="I63" s="15" t="s">
        <v>4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6.5">
      <c r="A64" s="11">
        <v>54</v>
      </c>
      <c r="B64" s="204"/>
      <c r="C64" s="205"/>
      <c r="D64" s="205"/>
      <c r="E64" s="205"/>
      <c r="F64" s="205"/>
      <c r="G64" s="205"/>
      <c r="H64" s="206"/>
      <c r="I64" s="15" t="s">
        <v>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6.5">
      <c r="A65" s="11">
        <v>55</v>
      </c>
      <c r="B65" s="204"/>
      <c r="C65" s="205"/>
      <c r="D65" s="205"/>
      <c r="E65" s="205"/>
      <c r="F65" s="205"/>
      <c r="G65" s="205"/>
      <c r="H65" s="206"/>
      <c r="I65" s="15" t="s">
        <v>4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6.5" customHeight="1">
      <c r="A66" s="11">
        <v>56</v>
      </c>
      <c r="B66" s="200" t="s">
        <v>245</v>
      </c>
      <c r="C66" s="201"/>
      <c r="D66" s="201"/>
      <c r="E66" s="201"/>
      <c r="F66" s="201"/>
      <c r="G66" s="201"/>
      <c r="H66" s="202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>
      <c r="A67" s="11">
        <v>57</v>
      </c>
      <c r="B67" s="204" t="s">
        <v>246</v>
      </c>
      <c r="C67" s="205"/>
      <c r="D67" s="205"/>
      <c r="E67" s="205"/>
      <c r="F67" s="205"/>
      <c r="G67" s="205"/>
      <c r="H67" s="206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>
      <c r="A68" s="11">
        <v>58</v>
      </c>
      <c r="B68" s="204" t="s">
        <v>247</v>
      </c>
      <c r="C68" s="205"/>
      <c r="D68" s="205"/>
      <c r="E68" s="205"/>
      <c r="F68" s="205"/>
      <c r="G68" s="205"/>
      <c r="H68" s="206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>
      <c r="A69" s="11">
        <v>59</v>
      </c>
      <c r="B69" s="204" t="s">
        <v>248</v>
      </c>
      <c r="C69" s="205"/>
      <c r="D69" s="205"/>
      <c r="E69" s="205"/>
      <c r="F69" s="205"/>
      <c r="G69" s="205"/>
      <c r="H69" s="206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>
      <c r="A70" s="11">
        <v>60</v>
      </c>
      <c r="B70" s="204" t="s">
        <v>249</v>
      </c>
      <c r="C70" s="205"/>
      <c r="D70" s="205"/>
      <c r="E70" s="205"/>
      <c r="F70" s="205"/>
      <c r="G70" s="205"/>
      <c r="H70" s="206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>
      <c r="A71" s="11">
        <v>61</v>
      </c>
      <c r="B71" s="204" t="s">
        <v>250</v>
      </c>
      <c r="C71" s="205"/>
      <c r="D71" s="205"/>
      <c r="E71" s="205"/>
      <c r="F71" s="205"/>
      <c r="G71" s="205"/>
      <c r="H71" s="206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>
      <c r="A72" s="11">
        <v>62</v>
      </c>
      <c r="B72" s="204" t="s">
        <v>251</v>
      </c>
      <c r="C72" s="205"/>
      <c r="D72" s="205"/>
      <c r="E72" s="205"/>
      <c r="F72" s="205"/>
      <c r="G72" s="205"/>
      <c r="H72" s="206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>
      <c r="A73" s="11">
        <v>63</v>
      </c>
      <c r="B73" s="204" t="s">
        <v>252</v>
      </c>
      <c r="C73" s="205"/>
      <c r="D73" s="205"/>
      <c r="E73" s="205"/>
      <c r="F73" s="205"/>
      <c r="G73" s="205"/>
      <c r="H73" s="206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>
      <c r="A74" s="11">
        <v>64</v>
      </c>
      <c r="B74" s="204" t="s">
        <v>253</v>
      </c>
      <c r="C74" s="205"/>
      <c r="D74" s="205"/>
      <c r="E74" s="205"/>
      <c r="F74" s="205"/>
      <c r="G74" s="205"/>
      <c r="H74" s="206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>
      <c r="A75" s="11">
        <v>65</v>
      </c>
      <c r="B75" s="200" t="s">
        <v>254</v>
      </c>
      <c r="C75" s="201"/>
      <c r="D75" s="201"/>
      <c r="E75" s="201"/>
      <c r="F75" s="201"/>
      <c r="G75" s="201"/>
      <c r="H75" s="202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>
      <c r="A76" s="11">
        <v>66</v>
      </c>
      <c r="B76" s="204" t="s">
        <v>255</v>
      </c>
      <c r="C76" s="205"/>
      <c r="D76" s="205"/>
      <c r="E76" s="205"/>
      <c r="F76" s="205"/>
      <c r="G76" s="205"/>
      <c r="H76" s="206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>
      <c r="A77" s="11">
        <v>67</v>
      </c>
      <c r="B77" s="204" t="s">
        <v>256</v>
      </c>
      <c r="C77" s="205"/>
      <c r="D77" s="205"/>
      <c r="E77" s="205"/>
      <c r="F77" s="205"/>
      <c r="G77" s="205"/>
      <c r="H77" s="206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>
      <c r="A78" s="11">
        <v>68</v>
      </c>
      <c r="B78" s="204" t="s">
        <v>257</v>
      </c>
      <c r="C78" s="205"/>
      <c r="D78" s="205"/>
      <c r="E78" s="205"/>
      <c r="F78" s="205"/>
      <c r="G78" s="205"/>
      <c r="H78" s="206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>
      <c r="A79" s="11">
        <v>69</v>
      </c>
      <c r="B79" s="204" t="s">
        <v>31</v>
      </c>
      <c r="C79" s="205"/>
      <c r="D79" s="205"/>
      <c r="E79" s="205"/>
      <c r="F79" s="205"/>
      <c r="G79" s="205"/>
      <c r="H79" s="206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>
      <c r="A80" s="11">
        <v>70</v>
      </c>
      <c r="B80" s="204" t="s">
        <v>258</v>
      </c>
      <c r="C80" s="205"/>
      <c r="D80" s="205"/>
      <c r="E80" s="205"/>
      <c r="F80" s="205"/>
      <c r="G80" s="205"/>
      <c r="H80" s="206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>
      <c r="A81" s="11">
        <v>71</v>
      </c>
      <c r="B81" s="204" t="s">
        <v>259</v>
      </c>
      <c r="C81" s="205"/>
      <c r="D81" s="205"/>
      <c r="E81" s="205"/>
      <c r="F81" s="205"/>
      <c r="G81" s="205"/>
      <c r="H81" s="206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>
      <c r="A82" s="11">
        <v>72</v>
      </c>
      <c r="B82" s="204" t="s">
        <v>260</v>
      </c>
      <c r="C82" s="205"/>
      <c r="D82" s="205"/>
      <c r="E82" s="205"/>
      <c r="F82" s="205"/>
      <c r="G82" s="205"/>
      <c r="H82" s="206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>
      <c r="A83" s="11">
        <v>73</v>
      </c>
      <c r="B83" s="204" t="s">
        <v>30</v>
      </c>
      <c r="C83" s="205"/>
      <c r="D83" s="205"/>
      <c r="E83" s="205"/>
      <c r="F83" s="205"/>
      <c r="G83" s="205"/>
      <c r="H83" s="206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>
      <c r="A84" s="11">
        <v>74</v>
      </c>
      <c r="B84" s="204" t="s">
        <v>261</v>
      </c>
      <c r="C84" s="205"/>
      <c r="D84" s="205"/>
      <c r="E84" s="205"/>
      <c r="F84" s="205"/>
      <c r="G84" s="205"/>
      <c r="H84" s="206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customHeight="1">
      <c r="A85" s="11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>
      <c r="A86" s="11">
        <v>76</v>
      </c>
      <c r="B86" s="204" t="s">
        <v>263</v>
      </c>
      <c r="C86" s="205"/>
      <c r="D86" s="205"/>
      <c r="E86" s="205"/>
      <c r="F86" s="205"/>
      <c r="G86" s="205"/>
      <c r="H86" s="206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>
      <c r="A87" s="11">
        <v>77</v>
      </c>
      <c r="B87" s="204" t="s">
        <v>264</v>
      </c>
      <c r="C87" s="205"/>
      <c r="D87" s="205"/>
      <c r="E87" s="205"/>
      <c r="F87" s="205"/>
      <c r="G87" s="205"/>
      <c r="H87" s="206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>
      <c r="A88" s="11">
        <v>78</v>
      </c>
      <c r="B88" s="204" t="s">
        <v>265</v>
      </c>
      <c r="C88" s="205"/>
      <c r="D88" s="205"/>
      <c r="E88" s="205"/>
      <c r="F88" s="205"/>
      <c r="G88" s="205"/>
      <c r="H88" s="206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</sheetPr>
  <dimension ref="A1:T88"/>
  <sheetViews>
    <sheetView topLeftCell="A42" zoomScale="80" zoomScaleNormal="80" workbookViewId="0">
      <selection activeCell="R62" sqref="R62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9" width="10.7109375" style="1" customWidth="1"/>
    <col min="20" max="16384" width="9.140625" style="1"/>
  </cols>
  <sheetData>
    <row r="1" spans="1:20" ht="35.1" customHeight="1">
      <c r="A1" s="212" t="s">
        <v>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79</v>
      </c>
      <c r="B3" s="208"/>
      <c r="C3" s="208"/>
      <c r="D3" s="208" t="s">
        <v>205</v>
      </c>
      <c r="E3" s="208"/>
      <c r="F3" s="208" t="s">
        <v>205</v>
      </c>
      <c r="G3" s="208"/>
      <c r="H3" s="17">
        <v>888</v>
      </c>
      <c r="I3" s="207" t="s">
        <v>206</v>
      </c>
      <c r="J3" s="207"/>
      <c r="K3" s="207" t="s">
        <v>207</v>
      </c>
      <c r="L3" s="207"/>
      <c r="M3" s="213" t="s">
        <v>208</v>
      </c>
      <c r="N3" s="213"/>
      <c r="O3" s="208" t="s">
        <v>205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 t="s">
        <v>209</v>
      </c>
      <c r="G4" s="208"/>
      <c r="H4" s="17">
        <v>227</v>
      </c>
      <c r="I4" s="207"/>
      <c r="J4" s="207"/>
      <c r="K4" s="207"/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 t="s">
        <v>210</v>
      </c>
      <c r="G5" s="208"/>
      <c r="H5" s="17">
        <v>594</v>
      </c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/>
      <c r="G6" s="208"/>
      <c r="H6" s="17"/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/>
      <c r="G7" s="208"/>
      <c r="H7" s="17"/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16.5">
      <c r="A8" s="208"/>
      <c r="B8" s="208"/>
      <c r="C8" s="208"/>
      <c r="D8" s="208"/>
      <c r="E8" s="208"/>
      <c r="F8" s="208"/>
      <c r="G8" s="208"/>
      <c r="H8" s="17"/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91" t="s">
        <v>2</v>
      </c>
      <c r="C9" s="191"/>
      <c r="D9" s="191"/>
      <c r="E9" s="191"/>
      <c r="F9" s="191"/>
      <c r="G9" s="191"/>
      <c r="H9" s="191"/>
      <c r="I9" s="191" t="s">
        <v>1</v>
      </c>
      <c r="J9" s="191" t="s">
        <v>3</v>
      </c>
      <c r="K9" s="191"/>
      <c r="L9" s="191"/>
      <c r="M9" s="191"/>
      <c r="N9" s="191"/>
      <c r="O9" s="191"/>
      <c r="P9" s="191"/>
      <c r="Q9" s="191"/>
      <c r="R9" s="191" t="s">
        <v>243</v>
      </c>
      <c r="S9" s="191" t="s">
        <v>244</v>
      </c>
      <c r="T9" s="191" t="s">
        <v>242</v>
      </c>
    </row>
    <row r="10" spans="1:20" ht="33">
      <c r="A10" s="209"/>
      <c r="B10" s="191"/>
      <c r="C10" s="191"/>
      <c r="D10" s="191"/>
      <c r="E10" s="191"/>
      <c r="F10" s="191"/>
      <c r="G10" s="191"/>
      <c r="H10" s="191"/>
      <c r="I10" s="191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1"/>
      <c r="S10" s="191"/>
      <c r="T10" s="191"/>
    </row>
    <row r="11" spans="1:20" ht="16.5" customHeight="1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6" t="s">
        <v>267</v>
      </c>
      <c r="J12" s="4">
        <v>5</v>
      </c>
      <c r="K12" s="4">
        <v>5</v>
      </c>
      <c r="L12" s="4">
        <v>5</v>
      </c>
      <c r="M12" s="4">
        <v>12</v>
      </c>
      <c r="N12" s="4">
        <v>8</v>
      </c>
      <c r="O12" s="4">
        <v>3</v>
      </c>
      <c r="P12" s="4">
        <v>3</v>
      </c>
      <c r="Q12" s="4">
        <f>SUM(J12:P12)</f>
        <v>41</v>
      </c>
      <c r="R12" s="4"/>
      <c r="S12" s="4"/>
      <c r="T12" s="4"/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6" t="s">
        <v>267</v>
      </c>
      <c r="J14" s="4">
        <v>150</v>
      </c>
      <c r="K14" s="4"/>
      <c r="L14" s="4">
        <v>100</v>
      </c>
      <c r="M14" s="4">
        <v>50</v>
      </c>
      <c r="N14" s="4">
        <v>50</v>
      </c>
      <c r="O14" s="4"/>
      <c r="P14" s="4"/>
      <c r="Q14" s="4">
        <v>350</v>
      </c>
      <c r="R14" s="4"/>
      <c r="S14" s="4"/>
      <c r="T14" s="4"/>
    </row>
    <row r="15" spans="1:20" ht="16.5">
      <c r="A15" s="11">
        <v>5</v>
      </c>
      <c r="B15" s="203" t="s">
        <v>87</v>
      </c>
      <c r="C15" s="203"/>
      <c r="D15" s="203"/>
      <c r="E15" s="203"/>
      <c r="F15" s="203"/>
      <c r="G15" s="203"/>
      <c r="H15" s="203"/>
      <c r="I15" s="26" t="s">
        <v>267</v>
      </c>
      <c r="J15" s="4">
        <v>10</v>
      </c>
      <c r="K15" s="4">
        <v>10</v>
      </c>
      <c r="L15" s="4">
        <v>10</v>
      </c>
      <c r="M15" s="4">
        <v>10</v>
      </c>
      <c r="N15" s="4">
        <v>4</v>
      </c>
      <c r="O15" s="4"/>
      <c r="P15" s="4"/>
      <c r="Q15" s="4">
        <v>44</v>
      </c>
      <c r="R15" s="4"/>
      <c r="S15" s="4"/>
      <c r="T15" s="4"/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6" t="s">
        <v>267</v>
      </c>
      <c r="J18" s="4">
        <v>30</v>
      </c>
      <c r="K18" s="4">
        <v>30</v>
      </c>
      <c r="L18" s="4">
        <v>30</v>
      </c>
      <c r="M18" s="4">
        <v>30</v>
      </c>
      <c r="N18" s="4">
        <v>30</v>
      </c>
      <c r="O18" s="4">
        <v>30</v>
      </c>
      <c r="P18" s="4">
        <v>30</v>
      </c>
      <c r="Q18" s="4">
        <v>210</v>
      </c>
      <c r="R18" s="4"/>
      <c r="S18" s="4"/>
      <c r="T18" s="4"/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6" t="s">
        <v>267</v>
      </c>
      <c r="J19" s="4">
        <v>20</v>
      </c>
      <c r="K19" s="4">
        <v>20</v>
      </c>
      <c r="L19" s="4">
        <v>20</v>
      </c>
      <c r="M19" s="4">
        <v>20</v>
      </c>
      <c r="N19" s="4">
        <v>20</v>
      </c>
      <c r="O19" s="4">
        <v>20</v>
      </c>
      <c r="P19" s="4">
        <v>20</v>
      </c>
      <c r="Q19" s="4">
        <v>140</v>
      </c>
      <c r="R19" s="4"/>
      <c r="S19" s="4"/>
      <c r="T19" s="4"/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6" t="s">
        <v>267</v>
      </c>
      <c r="J20" s="4">
        <v>10</v>
      </c>
      <c r="K20" s="4">
        <v>10</v>
      </c>
      <c r="L20" s="4">
        <v>10</v>
      </c>
      <c r="M20" s="4">
        <v>10</v>
      </c>
      <c r="N20" s="4">
        <v>10</v>
      </c>
      <c r="O20" s="4"/>
      <c r="P20" s="4"/>
      <c r="Q20" s="4">
        <v>50</v>
      </c>
      <c r="R20" s="4"/>
      <c r="S20" s="4"/>
      <c r="T20" s="4"/>
    </row>
    <row r="21" spans="1:20" ht="16.5" customHeight="1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26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/>
      <c r="T22" s="4"/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26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/>
      <c r="T23" s="4"/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26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/>
      <c r="T24" s="4"/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26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/>
      <c r="T25" s="4"/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26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v>6</v>
      </c>
      <c r="R26" s="8">
        <v>0.7</v>
      </c>
      <c r="S26" s="4"/>
      <c r="T26" s="4"/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26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/>
      <c r="T27" s="4"/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26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/>
      <c r="T28" s="4"/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26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/>
      <c r="T29" s="4"/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26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/>
      <c r="T30" s="4"/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26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/>
      <c r="T31" s="4"/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26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/>
      <c r="T32" s="4"/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26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/>
      <c r="T33" s="4"/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26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/>
      <c r="T34" s="4"/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26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/>
      <c r="T35" s="4"/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26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/>
      <c r="T36" s="4"/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26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/>
      <c r="T37" s="4"/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26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/>
      <c r="T38" s="4"/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26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/>
      <c r="T39" s="4"/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 customHeight="1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26" t="s">
        <v>4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7</v>
      </c>
      <c r="R42" s="8">
        <v>0.1</v>
      </c>
      <c r="S42" s="4"/>
      <c r="T42" s="4"/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26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/>
      <c r="T43" s="4"/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26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/>
      <c r="T44" s="4"/>
    </row>
    <row r="45" spans="1:20" ht="16.5">
      <c r="A45" s="11">
        <v>35</v>
      </c>
      <c r="B45" s="203" t="s">
        <v>64</v>
      </c>
      <c r="C45" s="203"/>
      <c r="D45" s="203"/>
      <c r="E45" s="203"/>
      <c r="F45" s="203"/>
      <c r="G45" s="203"/>
      <c r="H45" s="203"/>
      <c r="I45" s="26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/>
      <c r="T45" s="4"/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26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/>
      <c r="T46" s="4"/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26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/>
      <c r="T47" s="4"/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26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/>
      <c r="T48" s="4"/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26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/>
      <c r="T49" s="4"/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26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/>
      <c r="T50" s="4"/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26" t="s">
        <v>4</v>
      </c>
      <c r="J51" s="4">
        <v>500</v>
      </c>
      <c r="K51" s="4"/>
      <c r="L51" s="4">
        <v>500</v>
      </c>
      <c r="M51" s="4"/>
      <c r="N51" s="4">
        <v>500</v>
      </c>
      <c r="O51" s="4"/>
      <c r="P51" s="4">
        <v>500</v>
      </c>
      <c r="Q51" s="4">
        <f>SUM(J51:P51)</f>
        <v>2000</v>
      </c>
      <c r="R51" s="8">
        <f>5.8/500</f>
        <v>1.1599999999999999E-2</v>
      </c>
      <c r="S51" s="4"/>
      <c r="T51" s="4"/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26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/>
      <c r="T53" s="4"/>
    </row>
    <row r="54" spans="1:20" ht="16.5">
      <c r="A54" s="11">
        <v>44</v>
      </c>
      <c r="B54" s="203" t="s">
        <v>73</v>
      </c>
      <c r="C54" s="203"/>
      <c r="D54" s="203"/>
      <c r="E54" s="203"/>
      <c r="F54" s="203"/>
      <c r="G54" s="203"/>
      <c r="H54" s="203"/>
      <c r="I54" s="26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/>
      <c r="T54" s="4"/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26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/>
      <c r="T55" s="4"/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26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/>
      <c r="T56" s="4"/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26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/>
      <c r="T57" s="4"/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26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/>
      <c r="T58" s="4"/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 customHeight="1">
      <c r="A60" s="11">
        <v>50</v>
      </c>
      <c r="B60" s="200" t="s">
        <v>271</v>
      </c>
      <c r="C60" s="201"/>
      <c r="D60" s="201"/>
      <c r="E60" s="201"/>
      <c r="F60" s="201"/>
      <c r="G60" s="201"/>
      <c r="H60" s="202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>
      <c r="A61" s="11">
        <v>51</v>
      </c>
      <c r="B61" s="204" t="s">
        <v>241</v>
      </c>
      <c r="C61" s="205"/>
      <c r="D61" s="205"/>
      <c r="E61" s="205"/>
      <c r="F61" s="205"/>
      <c r="G61" s="205"/>
      <c r="H61" s="206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>
      <c r="A62" s="11">
        <v>52</v>
      </c>
      <c r="B62" s="204" t="s">
        <v>278</v>
      </c>
      <c r="C62" s="205"/>
      <c r="D62" s="205"/>
      <c r="E62" s="205"/>
      <c r="F62" s="205"/>
      <c r="G62" s="205"/>
      <c r="H62" s="206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600</v>
      </c>
      <c r="S62" s="4">
        <f>Q62*R62</f>
        <v>600</v>
      </c>
      <c r="T62" s="4"/>
    </row>
    <row r="63" spans="1:20" ht="16.5">
      <c r="A63" s="11">
        <v>53</v>
      </c>
      <c r="B63" s="204"/>
      <c r="C63" s="205"/>
      <c r="D63" s="205"/>
      <c r="E63" s="205"/>
      <c r="F63" s="205"/>
      <c r="G63" s="205"/>
      <c r="H63" s="206"/>
      <c r="I63" s="26" t="s">
        <v>4</v>
      </c>
      <c r="J63" s="4"/>
      <c r="K63" s="4"/>
      <c r="L63" s="4"/>
      <c r="M63" s="4"/>
      <c r="N63" s="4"/>
      <c r="O63" s="4"/>
      <c r="P63" s="4"/>
      <c r="Q63" s="4"/>
      <c r="R63" s="10"/>
      <c r="S63" s="4">
        <f t="shared" ref="S63:S65" si="0">Q63*R63</f>
        <v>0</v>
      </c>
      <c r="T63" s="4"/>
    </row>
    <row r="64" spans="1:20" ht="16.5">
      <c r="A64" s="11">
        <v>54</v>
      </c>
      <c r="B64" s="204"/>
      <c r="C64" s="205"/>
      <c r="D64" s="205"/>
      <c r="E64" s="205"/>
      <c r="F64" s="205"/>
      <c r="G64" s="205"/>
      <c r="H64" s="206"/>
      <c r="I64" s="26" t="s">
        <v>4</v>
      </c>
      <c r="J64" s="4"/>
      <c r="K64" s="4"/>
      <c r="L64" s="4"/>
      <c r="M64" s="4"/>
      <c r="N64" s="4"/>
      <c r="O64" s="4"/>
      <c r="P64" s="4"/>
      <c r="Q64" s="4"/>
      <c r="R64" s="10"/>
      <c r="S64" s="4">
        <f t="shared" si="0"/>
        <v>0</v>
      </c>
      <c r="T64" s="4"/>
    </row>
    <row r="65" spans="1:20" ht="16.5">
      <c r="A65" s="11">
        <v>55</v>
      </c>
      <c r="B65" s="204"/>
      <c r="C65" s="205"/>
      <c r="D65" s="205"/>
      <c r="E65" s="205"/>
      <c r="F65" s="205"/>
      <c r="G65" s="205"/>
      <c r="H65" s="206"/>
      <c r="I65" s="26" t="s">
        <v>4</v>
      </c>
      <c r="J65" s="4"/>
      <c r="K65" s="4"/>
      <c r="L65" s="4"/>
      <c r="M65" s="4"/>
      <c r="N65" s="4"/>
      <c r="O65" s="4"/>
      <c r="P65" s="4"/>
      <c r="Q65" s="4"/>
      <c r="R65" s="10"/>
      <c r="S65" s="4">
        <f t="shared" si="0"/>
        <v>0</v>
      </c>
      <c r="T65" s="4"/>
    </row>
    <row r="66" spans="1:20" ht="16.5" customHeight="1">
      <c r="A66" s="11">
        <v>56</v>
      </c>
      <c r="B66" s="200" t="s">
        <v>245</v>
      </c>
      <c r="C66" s="201"/>
      <c r="D66" s="201"/>
      <c r="E66" s="201"/>
      <c r="F66" s="201"/>
      <c r="G66" s="201"/>
      <c r="H66" s="202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>
      <c r="A67" s="11">
        <v>57</v>
      </c>
      <c r="B67" s="204" t="s">
        <v>246</v>
      </c>
      <c r="C67" s="205"/>
      <c r="D67" s="205"/>
      <c r="E67" s="205"/>
      <c r="F67" s="205"/>
      <c r="G67" s="205"/>
      <c r="H67" s="206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>
      <c r="A68" s="11">
        <v>58</v>
      </c>
      <c r="B68" s="204" t="s">
        <v>247</v>
      </c>
      <c r="C68" s="205"/>
      <c r="D68" s="205"/>
      <c r="E68" s="205"/>
      <c r="F68" s="205"/>
      <c r="G68" s="205"/>
      <c r="H68" s="206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>
      <c r="A69" s="11">
        <v>59</v>
      </c>
      <c r="B69" s="204" t="s">
        <v>248</v>
      </c>
      <c r="C69" s="205"/>
      <c r="D69" s="205"/>
      <c r="E69" s="205"/>
      <c r="F69" s="205"/>
      <c r="G69" s="205"/>
      <c r="H69" s="206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>
      <c r="A70" s="11">
        <v>60</v>
      </c>
      <c r="B70" s="204" t="s">
        <v>249</v>
      </c>
      <c r="C70" s="205"/>
      <c r="D70" s="205"/>
      <c r="E70" s="205"/>
      <c r="F70" s="205"/>
      <c r="G70" s="205"/>
      <c r="H70" s="206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>
      <c r="A71" s="11">
        <v>61</v>
      </c>
      <c r="B71" s="204" t="s">
        <v>250</v>
      </c>
      <c r="C71" s="205"/>
      <c r="D71" s="205"/>
      <c r="E71" s="205"/>
      <c r="F71" s="205"/>
      <c r="G71" s="205"/>
      <c r="H71" s="206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>
      <c r="A72" s="11">
        <v>62</v>
      </c>
      <c r="B72" s="204" t="s">
        <v>251</v>
      </c>
      <c r="C72" s="205"/>
      <c r="D72" s="205"/>
      <c r="E72" s="205"/>
      <c r="F72" s="205"/>
      <c r="G72" s="205"/>
      <c r="H72" s="206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>
      <c r="A73" s="11">
        <v>63</v>
      </c>
      <c r="B73" s="204" t="s">
        <v>252</v>
      </c>
      <c r="C73" s="205"/>
      <c r="D73" s="205"/>
      <c r="E73" s="205"/>
      <c r="F73" s="205"/>
      <c r="G73" s="205"/>
      <c r="H73" s="206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>
      <c r="A74" s="11">
        <v>64</v>
      </c>
      <c r="B74" s="204" t="s">
        <v>253</v>
      </c>
      <c r="C74" s="205"/>
      <c r="D74" s="205"/>
      <c r="E74" s="205"/>
      <c r="F74" s="205"/>
      <c r="G74" s="205"/>
      <c r="H74" s="206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>
      <c r="A75" s="11">
        <v>65</v>
      </c>
      <c r="B75" s="200" t="s">
        <v>254</v>
      </c>
      <c r="C75" s="201"/>
      <c r="D75" s="201"/>
      <c r="E75" s="201"/>
      <c r="F75" s="201"/>
      <c r="G75" s="201"/>
      <c r="H75" s="202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>
      <c r="A76" s="11">
        <v>66</v>
      </c>
      <c r="B76" s="204" t="s">
        <v>255</v>
      </c>
      <c r="C76" s="205"/>
      <c r="D76" s="205"/>
      <c r="E76" s="205"/>
      <c r="F76" s="205"/>
      <c r="G76" s="205"/>
      <c r="H76" s="206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>
      <c r="A77" s="11">
        <v>67</v>
      </c>
      <c r="B77" s="204" t="s">
        <v>256</v>
      </c>
      <c r="C77" s="205"/>
      <c r="D77" s="205"/>
      <c r="E77" s="205"/>
      <c r="F77" s="205"/>
      <c r="G77" s="205"/>
      <c r="H77" s="206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>
      <c r="A78" s="11">
        <v>68</v>
      </c>
      <c r="B78" s="204" t="s">
        <v>257</v>
      </c>
      <c r="C78" s="205"/>
      <c r="D78" s="205"/>
      <c r="E78" s="205"/>
      <c r="F78" s="205"/>
      <c r="G78" s="205"/>
      <c r="H78" s="206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>
      <c r="A79" s="11">
        <v>69</v>
      </c>
      <c r="B79" s="204" t="s">
        <v>31</v>
      </c>
      <c r="C79" s="205"/>
      <c r="D79" s="205"/>
      <c r="E79" s="205"/>
      <c r="F79" s="205"/>
      <c r="G79" s="205"/>
      <c r="H79" s="206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>
      <c r="A80" s="11">
        <v>70</v>
      </c>
      <c r="B80" s="204" t="s">
        <v>258</v>
      </c>
      <c r="C80" s="205"/>
      <c r="D80" s="205"/>
      <c r="E80" s="205"/>
      <c r="F80" s="205"/>
      <c r="G80" s="205"/>
      <c r="H80" s="206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>
      <c r="A81" s="11">
        <v>71</v>
      </c>
      <c r="B81" s="204" t="s">
        <v>259</v>
      </c>
      <c r="C81" s="205"/>
      <c r="D81" s="205"/>
      <c r="E81" s="205"/>
      <c r="F81" s="205"/>
      <c r="G81" s="205"/>
      <c r="H81" s="206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>
      <c r="A82" s="11">
        <v>72</v>
      </c>
      <c r="B82" s="204" t="s">
        <v>260</v>
      </c>
      <c r="C82" s="205"/>
      <c r="D82" s="205"/>
      <c r="E82" s="205"/>
      <c r="F82" s="205"/>
      <c r="G82" s="205"/>
      <c r="H82" s="206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>
      <c r="A83" s="11">
        <v>73</v>
      </c>
      <c r="B83" s="204" t="s">
        <v>30</v>
      </c>
      <c r="C83" s="205"/>
      <c r="D83" s="205"/>
      <c r="E83" s="205"/>
      <c r="F83" s="205"/>
      <c r="G83" s="205"/>
      <c r="H83" s="206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>
      <c r="A84" s="11">
        <v>74</v>
      </c>
      <c r="B84" s="204" t="s">
        <v>261</v>
      </c>
      <c r="C84" s="205"/>
      <c r="D84" s="205"/>
      <c r="E84" s="205"/>
      <c r="F84" s="205"/>
      <c r="G84" s="205"/>
      <c r="H84" s="206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>
      <c r="A85" s="11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>
      <c r="A86" s="11">
        <v>76</v>
      </c>
      <c r="B86" s="204" t="s">
        <v>263</v>
      </c>
      <c r="C86" s="205"/>
      <c r="D86" s="205"/>
      <c r="E86" s="205"/>
      <c r="F86" s="205"/>
      <c r="G86" s="205"/>
      <c r="H86" s="206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>
      <c r="A87" s="11">
        <v>77</v>
      </c>
      <c r="B87" s="204" t="s">
        <v>264</v>
      </c>
      <c r="C87" s="205"/>
      <c r="D87" s="205"/>
      <c r="E87" s="205"/>
      <c r="F87" s="205"/>
      <c r="G87" s="205"/>
      <c r="H87" s="206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>
      <c r="A88" s="11">
        <v>78</v>
      </c>
      <c r="B88" s="204" t="s">
        <v>265</v>
      </c>
      <c r="C88" s="205"/>
      <c r="D88" s="205"/>
      <c r="E88" s="205"/>
      <c r="F88" s="205"/>
      <c r="G88" s="205"/>
      <c r="H88" s="206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A1:T1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D3:E3"/>
    <mergeCell ref="S9:S10"/>
    <mergeCell ref="A2:C2"/>
    <mergeCell ref="D2:E2"/>
    <mergeCell ref="F2:G2"/>
    <mergeCell ref="I2:J2"/>
    <mergeCell ref="K2:L2"/>
    <mergeCell ref="M2:N2"/>
    <mergeCell ref="O2:P2"/>
    <mergeCell ref="Q2:T2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4:H64"/>
    <mergeCell ref="B65:H65"/>
    <mergeCell ref="B66:H66"/>
    <mergeCell ref="B67:H67"/>
    <mergeCell ref="B68:H68"/>
    <mergeCell ref="R9:R10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B37:H37"/>
    <mergeCell ref="B38:H38"/>
    <mergeCell ref="B27:H27"/>
    <mergeCell ref="B28:H28"/>
    <mergeCell ref="B29:H29"/>
    <mergeCell ref="B30:H30"/>
    <mergeCell ref="B87:H87"/>
    <mergeCell ref="B88:H88"/>
    <mergeCell ref="B63:H63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</sheetPr>
  <dimension ref="A1:T88"/>
  <sheetViews>
    <sheetView topLeftCell="A43" zoomScale="80" zoomScaleNormal="80" workbookViewId="0">
      <selection activeCell="R61" sqref="R61:R62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5.5703125" style="1" bestFit="1" customWidth="1"/>
    <col min="9" max="9" width="9.42578125" style="1" bestFit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9" width="10.7109375" style="1" customWidth="1"/>
    <col min="20" max="16384" width="9.140625" style="1"/>
  </cols>
  <sheetData>
    <row r="1" spans="1:20" ht="35.1" customHeight="1">
      <c r="A1" s="212" t="s">
        <v>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211</v>
      </c>
      <c r="B3" s="208"/>
      <c r="C3" s="208"/>
      <c r="D3" s="208" t="s">
        <v>212</v>
      </c>
      <c r="E3" s="208"/>
      <c r="F3" s="208" t="s">
        <v>212</v>
      </c>
      <c r="G3" s="208"/>
      <c r="H3" s="17">
        <v>760</v>
      </c>
      <c r="I3" s="207" t="s">
        <v>213</v>
      </c>
      <c r="J3" s="207"/>
      <c r="K3" s="207" t="s">
        <v>214</v>
      </c>
      <c r="L3" s="207"/>
      <c r="M3" s="213" t="s">
        <v>215</v>
      </c>
      <c r="N3" s="213"/>
      <c r="O3" s="208" t="s">
        <v>212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 t="s">
        <v>216</v>
      </c>
      <c r="G4" s="208"/>
      <c r="H4" s="17">
        <v>157</v>
      </c>
      <c r="I4" s="207"/>
      <c r="J4" s="207"/>
      <c r="K4" s="207" t="s">
        <v>217</v>
      </c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 t="s">
        <v>218</v>
      </c>
      <c r="G5" s="208"/>
      <c r="H5" s="17">
        <v>126</v>
      </c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 t="s">
        <v>219</v>
      </c>
      <c r="G6" s="208"/>
      <c r="H6" s="17">
        <v>80</v>
      </c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 t="s">
        <v>220</v>
      </c>
      <c r="G7" s="208"/>
      <c r="H7" s="17">
        <v>197</v>
      </c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36" customHeight="1">
      <c r="A8" s="208"/>
      <c r="B8" s="208"/>
      <c r="C8" s="208"/>
      <c r="D8" s="208"/>
      <c r="E8" s="208"/>
      <c r="F8" s="208" t="s">
        <v>221</v>
      </c>
      <c r="G8" s="208"/>
      <c r="H8" s="17">
        <v>56</v>
      </c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91" t="s">
        <v>2</v>
      </c>
      <c r="C9" s="191"/>
      <c r="D9" s="191"/>
      <c r="E9" s="191"/>
      <c r="F9" s="191"/>
      <c r="G9" s="191"/>
      <c r="H9" s="191"/>
      <c r="I9" s="191" t="s">
        <v>1</v>
      </c>
      <c r="J9" s="191" t="s">
        <v>3</v>
      </c>
      <c r="K9" s="191"/>
      <c r="L9" s="191"/>
      <c r="M9" s="191"/>
      <c r="N9" s="191"/>
      <c r="O9" s="191"/>
      <c r="P9" s="191"/>
      <c r="Q9" s="191"/>
      <c r="R9" s="191" t="s">
        <v>243</v>
      </c>
      <c r="S9" s="191" t="s">
        <v>244</v>
      </c>
      <c r="T9" s="191" t="s">
        <v>242</v>
      </c>
    </row>
    <row r="10" spans="1:20" ht="33">
      <c r="A10" s="209"/>
      <c r="B10" s="191"/>
      <c r="C10" s="191"/>
      <c r="D10" s="191"/>
      <c r="E10" s="191"/>
      <c r="F10" s="191"/>
      <c r="G10" s="191"/>
      <c r="H10" s="191"/>
      <c r="I10" s="191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1"/>
      <c r="S10" s="191"/>
      <c r="T10" s="191"/>
    </row>
    <row r="11" spans="1:20" ht="16.5" customHeight="1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6" t="s">
        <v>267</v>
      </c>
      <c r="J12" s="4">
        <v>10</v>
      </c>
      <c r="K12" s="4">
        <v>10</v>
      </c>
      <c r="L12" s="4">
        <v>10</v>
      </c>
      <c r="M12" s="4">
        <v>10</v>
      </c>
      <c r="N12" s="4">
        <v>10</v>
      </c>
      <c r="O12" s="4">
        <v>5</v>
      </c>
      <c r="P12" s="4">
        <v>5</v>
      </c>
      <c r="Q12" s="4">
        <f>SUM(J12:P12)</f>
        <v>60</v>
      </c>
      <c r="R12" s="4"/>
      <c r="S12" s="4"/>
      <c r="T12" s="4"/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6" t="s">
        <v>267</v>
      </c>
      <c r="J14" s="4">
        <v>100</v>
      </c>
      <c r="K14" s="4">
        <v>100</v>
      </c>
      <c r="L14" s="4">
        <v>100</v>
      </c>
      <c r="M14" s="4"/>
      <c r="N14" s="4"/>
      <c r="O14" s="4"/>
      <c r="P14" s="4"/>
      <c r="Q14" s="4">
        <v>300</v>
      </c>
      <c r="R14" s="4"/>
      <c r="S14" s="4"/>
      <c r="T14" s="4"/>
    </row>
    <row r="15" spans="1:20" ht="16.5">
      <c r="A15" s="11">
        <v>5</v>
      </c>
      <c r="B15" s="203" t="s">
        <v>36</v>
      </c>
      <c r="C15" s="203"/>
      <c r="D15" s="203"/>
      <c r="E15" s="203"/>
      <c r="F15" s="203"/>
      <c r="G15" s="203"/>
      <c r="H15" s="203"/>
      <c r="I15" s="26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6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6" t="s">
        <v>267</v>
      </c>
      <c r="J19" s="4">
        <v>10</v>
      </c>
      <c r="K19" s="4">
        <v>10</v>
      </c>
      <c r="L19" s="4">
        <v>10</v>
      </c>
      <c r="M19" s="4">
        <v>10</v>
      </c>
      <c r="N19" s="4">
        <v>10</v>
      </c>
      <c r="O19" s="4">
        <v>10</v>
      </c>
      <c r="P19" s="4">
        <v>10</v>
      </c>
      <c r="Q19" s="4">
        <v>70</v>
      </c>
      <c r="R19" s="4"/>
      <c r="S19" s="4"/>
      <c r="T19" s="4"/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6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26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/>
      <c r="T22" s="4"/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26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/>
      <c r="T23" s="4"/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26" t="s">
        <v>4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  <c r="P24" s="4">
        <v>1</v>
      </c>
      <c r="Q24" s="4">
        <v>7</v>
      </c>
      <c r="R24" s="8">
        <v>0.6</v>
      </c>
      <c r="S24" s="4"/>
      <c r="T24" s="4"/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26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/>
      <c r="T25" s="4"/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26" t="s">
        <v>4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4">
        <v>7</v>
      </c>
      <c r="R26" s="8">
        <v>0.7</v>
      </c>
      <c r="S26" s="4"/>
      <c r="T26" s="4"/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26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/>
      <c r="T27" s="4"/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26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/>
      <c r="T28" s="4"/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26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/>
      <c r="T29" s="4"/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26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/>
      <c r="T30" s="4"/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26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/>
      <c r="T31" s="4"/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26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/>
      <c r="T32" s="4"/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26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/>
      <c r="T33" s="4"/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26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/>
      <c r="T34" s="4"/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26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/>
      <c r="T35" s="4"/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26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/>
      <c r="T36" s="4"/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26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/>
      <c r="T37" s="4"/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26" t="s">
        <v>4</v>
      </c>
      <c r="J38" s="4">
        <v>2</v>
      </c>
      <c r="K38" s="4"/>
      <c r="L38" s="4"/>
      <c r="M38" s="4"/>
      <c r="N38" s="4"/>
      <c r="O38" s="4"/>
      <c r="P38" s="4"/>
      <c r="Q38" s="4">
        <v>2</v>
      </c>
      <c r="R38" s="8">
        <v>2.5</v>
      </c>
      <c r="S38" s="4"/>
      <c r="T38" s="4"/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26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/>
      <c r="T39" s="4"/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 customHeight="1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26" t="s">
        <v>4</v>
      </c>
      <c r="J42" s="4"/>
      <c r="K42" s="4"/>
      <c r="L42" s="4"/>
      <c r="M42" s="4"/>
      <c r="N42" s="4"/>
      <c r="O42" s="4"/>
      <c r="P42" s="4"/>
      <c r="Q42" s="4"/>
      <c r="R42" s="8">
        <v>0.1</v>
      </c>
      <c r="S42" s="4"/>
      <c r="T42" s="4"/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26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/>
      <c r="T43" s="4"/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26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/>
      <c r="T44" s="4"/>
    </row>
    <row r="45" spans="1:20" ht="16.5">
      <c r="A45" s="11">
        <v>35</v>
      </c>
      <c r="B45" s="203" t="s">
        <v>64</v>
      </c>
      <c r="C45" s="203"/>
      <c r="D45" s="203"/>
      <c r="E45" s="203"/>
      <c r="F45" s="203"/>
      <c r="G45" s="203"/>
      <c r="H45" s="203"/>
      <c r="I45" s="26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/>
      <c r="T45" s="4"/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26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/>
      <c r="T46" s="4"/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26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/>
      <c r="T47" s="4"/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26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/>
      <c r="T48" s="4"/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26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/>
      <c r="T49" s="4"/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26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/>
      <c r="T50" s="4"/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26" t="s">
        <v>4</v>
      </c>
      <c r="J51" s="4">
        <v>500</v>
      </c>
      <c r="K51" s="4"/>
      <c r="L51" s="4">
        <v>500</v>
      </c>
      <c r="M51" s="4"/>
      <c r="N51" s="4">
        <v>500</v>
      </c>
      <c r="O51" s="4"/>
      <c r="P51" s="4">
        <v>500</v>
      </c>
      <c r="Q51" s="4">
        <f>SUM(J51:P51)</f>
        <v>2000</v>
      </c>
      <c r="R51" s="8">
        <f>5.8/500</f>
        <v>1.1599999999999999E-2</v>
      </c>
      <c r="S51" s="4"/>
      <c r="T51" s="4"/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26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/>
      <c r="T53" s="4"/>
    </row>
    <row r="54" spans="1:20" ht="16.5">
      <c r="A54" s="11">
        <v>44</v>
      </c>
      <c r="B54" s="203" t="s">
        <v>73</v>
      </c>
      <c r="C54" s="203"/>
      <c r="D54" s="203"/>
      <c r="E54" s="203"/>
      <c r="F54" s="203"/>
      <c r="G54" s="203"/>
      <c r="H54" s="203"/>
      <c r="I54" s="26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/>
      <c r="T54" s="4"/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26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/>
      <c r="T55" s="4"/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26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/>
      <c r="T56" s="4"/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26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/>
      <c r="T57" s="4"/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26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/>
      <c r="T58" s="4"/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>
      <c r="A60" s="11">
        <v>50</v>
      </c>
      <c r="B60" s="200" t="s">
        <v>271</v>
      </c>
      <c r="C60" s="201"/>
      <c r="D60" s="201"/>
      <c r="E60" s="201"/>
      <c r="F60" s="201"/>
      <c r="G60" s="201"/>
      <c r="H60" s="202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>
      <c r="A61" s="11">
        <v>51</v>
      </c>
      <c r="B61" s="204" t="s">
        <v>241</v>
      </c>
      <c r="C61" s="205"/>
      <c r="D61" s="205"/>
      <c r="E61" s="205"/>
      <c r="F61" s="205"/>
      <c r="G61" s="205"/>
      <c r="H61" s="206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>
      <c r="A62" s="11">
        <v>52</v>
      </c>
      <c r="B62" s="204" t="s">
        <v>266</v>
      </c>
      <c r="C62" s="205"/>
      <c r="D62" s="205"/>
      <c r="E62" s="205"/>
      <c r="F62" s="205"/>
      <c r="G62" s="205"/>
      <c r="H62" s="206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/>
    </row>
    <row r="63" spans="1:20" ht="16.5">
      <c r="A63" s="11">
        <v>53</v>
      </c>
      <c r="B63" s="203" t="s">
        <v>274</v>
      </c>
      <c r="C63" s="203"/>
      <c r="D63" s="203"/>
      <c r="E63" s="203"/>
      <c r="F63" s="203"/>
      <c r="G63" s="203"/>
      <c r="H63" s="203"/>
      <c r="I63" s="26" t="s">
        <v>4</v>
      </c>
      <c r="J63" s="4"/>
      <c r="K63" s="4"/>
      <c r="L63" s="4"/>
      <c r="M63" s="4"/>
      <c r="N63" s="4"/>
      <c r="O63" s="4"/>
      <c r="P63" s="4"/>
      <c r="Q63" s="4">
        <v>1</v>
      </c>
      <c r="R63" s="10">
        <v>50</v>
      </c>
      <c r="S63" s="4">
        <f>Q63*R63</f>
        <v>50</v>
      </c>
      <c r="T63" s="4"/>
    </row>
    <row r="64" spans="1:20" ht="16.5">
      <c r="A64" s="11">
        <v>54</v>
      </c>
      <c r="B64" s="204"/>
      <c r="C64" s="205"/>
      <c r="D64" s="205"/>
      <c r="E64" s="205"/>
      <c r="F64" s="205"/>
      <c r="G64" s="205"/>
      <c r="H64" s="206"/>
      <c r="I64" s="26" t="s">
        <v>4</v>
      </c>
      <c r="J64" s="4"/>
      <c r="K64" s="4"/>
      <c r="L64" s="4"/>
      <c r="M64" s="4"/>
      <c r="N64" s="4"/>
      <c r="O64" s="4"/>
      <c r="P64" s="4"/>
      <c r="Q64" s="4"/>
      <c r="R64" s="10"/>
      <c r="S64" s="4"/>
      <c r="T64" s="4"/>
    </row>
    <row r="65" spans="1:20" ht="16.5">
      <c r="A65" s="11">
        <v>55</v>
      </c>
      <c r="B65" s="204"/>
      <c r="C65" s="205"/>
      <c r="D65" s="205"/>
      <c r="E65" s="205"/>
      <c r="F65" s="205"/>
      <c r="G65" s="205"/>
      <c r="H65" s="206"/>
      <c r="I65" s="26" t="s">
        <v>4</v>
      </c>
      <c r="J65" s="4"/>
      <c r="K65" s="4"/>
      <c r="L65" s="4"/>
      <c r="M65" s="4"/>
      <c r="N65" s="4"/>
      <c r="O65" s="4"/>
      <c r="P65" s="4"/>
      <c r="Q65" s="4"/>
      <c r="R65" s="10"/>
      <c r="S65" s="4"/>
      <c r="T65" s="4"/>
    </row>
    <row r="66" spans="1:20" ht="16.5">
      <c r="A66" s="11">
        <v>56</v>
      </c>
      <c r="B66" s="200" t="s">
        <v>245</v>
      </c>
      <c r="C66" s="201"/>
      <c r="D66" s="201"/>
      <c r="E66" s="201"/>
      <c r="F66" s="201"/>
      <c r="G66" s="201"/>
      <c r="H66" s="202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>
      <c r="A67" s="11">
        <v>57</v>
      </c>
      <c r="B67" s="204" t="s">
        <v>246</v>
      </c>
      <c r="C67" s="205"/>
      <c r="D67" s="205"/>
      <c r="E67" s="205"/>
      <c r="F67" s="205"/>
      <c r="G67" s="205"/>
      <c r="H67" s="206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>
      <c r="A68" s="11">
        <v>58</v>
      </c>
      <c r="B68" s="204" t="s">
        <v>247</v>
      </c>
      <c r="C68" s="205"/>
      <c r="D68" s="205"/>
      <c r="E68" s="205"/>
      <c r="F68" s="205"/>
      <c r="G68" s="205"/>
      <c r="H68" s="206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>
      <c r="A69" s="11">
        <v>59</v>
      </c>
      <c r="B69" s="204" t="s">
        <v>248</v>
      </c>
      <c r="C69" s="205"/>
      <c r="D69" s="205"/>
      <c r="E69" s="205"/>
      <c r="F69" s="205"/>
      <c r="G69" s="205"/>
      <c r="H69" s="206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>
      <c r="A70" s="11">
        <v>60</v>
      </c>
      <c r="B70" s="204" t="s">
        <v>249</v>
      </c>
      <c r="C70" s="205"/>
      <c r="D70" s="205"/>
      <c r="E70" s="205"/>
      <c r="F70" s="205"/>
      <c r="G70" s="205"/>
      <c r="H70" s="206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>
      <c r="A71" s="11">
        <v>61</v>
      </c>
      <c r="B71" s="204" t="s">
        <v>250</v>
      </c>
      <c r="C71" s="205"/>
      <c r="D71" s="205"/>
      <c r="E71" s="205"/>
      <c r="F71" s="205"/>
      <c r="G71" s="205"/>
      <c r="H71" s="206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>
      <c r="A72" s="11">
        <v>62</v>
      </c>
      <c r="B72" s="204" t="s">
        <v>251</v>
      </c>
      <c r="C72" s="205"/>
      <c r="D72" s="205"/>
      <c r="E72" s="205"/>
      <c r="F72" s="205"/>
      <c r="G72" s="205"/>
      <c r="H72" s="206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>
      <c r="A73" s="11">
        <v>63</v>
      </c>
      <c r="B73" s="204" t="s">
        <v>252</v>
      </c>
      <c r="C73" s="205"/>
      <c r="D73" s="205"/>
      <c r="E73" s="205"/>
      <c r="F73" s="205"/>
      <c r="G73" s="205"/>
      <c r="H73" s="206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>
      <c r="A74" s="11">
        <v>64</v>
      </c>
      <c r="B74" s="204" t="s">
        <v>253</v>
      </c>
      <c r="C74" s="205"/>
      <c r="D74" s="205"/>
      <c r="E74" s="205"/>
      <c r="F74" s="205"/>
      <c r="G74" s="205"/>
      <c r="H74" s="206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>
      <c r="A75" s="11">
        <v>65</v>
      </c>
      <c r="B75" s="200" t="s">
        <v>254</v>
      </c>
      <c r="C75" s="201"/>
      <c r="D75" s="201"/>
      <c r="E75" s="201"/>
      <c r="F75" s="201"/>
      <c r="G75" s="201"/>
      <c r="H75" s="202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>
      <c r="A76" s="11">
        <v>66</v>
      </c>
      <c r="B76" s="204" t="s">
        <v>255</v>
      </c>
      <c r="C76" s="205"/>
      <c r="D76" s="205"/>
      <c r="E76" s="205"/>
      <c r="F76" s="205"/>
      <c r="G76" s="205"/>
      <c r="H76" s="206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>
      <c r="A77" s="11">
        <v>67</v>
      </c>
      <c r="B77" s="204" t="s">
        <v>256</v>
      </c>
      <c r="C77" s="205"/>
      <c r="D77" s="205"/>
      <c r="E77" s="205"/>
      <c r="F77" s="205"/>
      <c r="G77" s="205"/>
      <c r="H77" s="206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>
      <c r="A78" s="11">
        <v>68</v>
      </c>
      <c r="B78" s="204" t="s">
        <v>257</v>
      </c>
      <c r="C78" s="205"/>
      <c r="D78" s="205"/>
      <c r="E78" s="205"/>
      <c r="F78" s="205"/>
      <c r="G78" s="205"/>
      <c r="H78" s="206"/>
      <c r="I78" s="15" t="s">
        <v>4</v>
      </c>
      <c r="J78" s="4"/>
      <c r="K78" s="4"/>
      <c r="L78" s="4"/>
      <c r="M78" s="4"/>
      <c r="N78" s="4"/>
      <c r="O78" s="4"/>
      <c r="P78" s="4"/>
      <c r="Q78" s="4">
        <v>1</v>
      </c>
      <c r="R78" s="26">
        <v>55</v>
      </c>
      <c r="S78" s="4">
        <f>Q78*R78</f>
        <v>55</v>
      </c>
      <c r="T78" s="4"/>
    </row>
    <row r="79" spans="1:20" ht="16.5">
      <c r="A79" s="11">
        <v>69</v>
      </c>
      <c r="B79" s="204" t="s">
        <v>31</v>
      </c>
      <c r="C79" s="205"/>
      <c r="D79" s="205"/>
      <c r="E79" s="205"/>
      <c r="F79" s="205"/>
      <c r="G79" s="205"/>
      <c r="H79" s="206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>
      <c r="A80" s="11">
        <v>70</v>
      </c>
      <c r="B80" s="204" t="s">
        <v>258</v>
      </c>
      <c r="C80" s="205"/>
      <c r="D80" s="205"/>
      <c r="E80" s="205"/>
      <c r="F80" s="205"/>
      <c r="G80" s="205"/>
      <c r="H80" s="206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>
      <c r="A81" s="11">
        <v>71</v>
      </c>
      <c r="B81" s="204" t="s">
        <v>259</v>
      </c>
      <c r="C81" s="205"/>
      <c r="D81" s="205"/>
      <c r="E81" s="205"/>
      <c r="F81" s="205"/>
      <c r="G81" s="205"/>
      <c r="H81" s="206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>
      <c r="A82" s="11">
        <v>72</v>
      </c>
      <c r="B82" s="204" t="s">
        <v>260</v>
      </c>
      <c r="C82" s="205"/>
      <c r="D82" s="205"/>
      <c r="E82" s="205"/>
      <c r="F82" s="205"/>
      <c r="G82" s="205"/>
      <c r="H82" s="206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>
      <c r="A83" s="11">
        <v>73</v>
      </c>
      <c r="B83" s="204" t="s">
        <v>30</v>
      </c>
      <c r="C83" s="205"/>
      <c r="D83" s="205"/>
      <c r="E83" s="205"/>
      <c r="F83" s="205"/>
      <c r="G83" s="205"/>
      <c r="H83" s="206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>
      <c r="A84" s="11">
        <v>74</v>
      </c>
      <c r="B84" s="204" t="s">
        <v>261</v>
      </c>
      <c r="C84" s="205"/>
      <c r="D84" s="205"/>
      <c r="E84" s="205"/>
      <c r="F84" s="205"/>
      <c r="G84" s="205"/>
      <c r="H84" s="206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>
      <c r="A85" s="11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>
      <c r="A86" s="11">
        <v>76</v>
      </c>
      <c r="B86" s="204" t="s">
        <v>263</v>
      </c>
      <c r="C86" s="205"/>
      <c r="D86" s="205"/>
      <c r="E86" s="205"/>
      <c r="F86" s="205"/>
      <c r="G86" s="205"/>
      <c r="H86" s="206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>
      <c r="A87" s="11">
        <v>77</v>
      </c>
      <c r="B87" s="204" t="s">
        <v>264</v>
      </c>
      <c r="C87" s="205"/>
      <c r="D87" s="205"/>
      <c r="E87" s="205"/>
      <c r="F87" s="205"/>
      <c r="G87" s="205"/>
      <c r="H87" s="206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>
      <c r="A88" s="11">
        <v>78</v>
      </c>
      <c r="B88" s="204" t="s">
        <v>265</v>
      </c>
      <c r="C88" s="205"/>
      <c r="D88" s="205"/>
      <c r="E88" s="205"/>
      <c r="F88" s="205"/>
      <c r="G88" s="205"/>
      <c r="H88" s="206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</sheetPr>
  <dimension ref="A1:T88"/>
  <sheetViews>
    <sheetView topLeftCell="A37" zoomScale="80" zoomScaleNormal="80" workbookViewId="0">
      <selection activeCell="R64" sqref="R64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7" width="10.7109375" style="1" customWidth="1"/>
    <col min="18" max="18" width="11.140625" style="1" customWidth="1"/>
    <col min="19" max="19" width="13.42578125" style="1" customWidth="1"/>
    <col min="20" max="20" width="12.85546875" style="1" customWidth="1"/>
    <col min="21" max="16384" width="9.140625" style="1"/>
  </cols>
  <sheetData>
    <row r="1" spans="1:20" ht="35.1" customHeight="1">
      <c r="A1" s="212" t="s">
        <v>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79</v>
      </c>
      <c r="B3" s="208"/>
      <c r="C3" s="208"/>
      <c r="D3" s="208" t="s">
        <v>205</v>
      </c>
      <c r="E3" s="208"/>
      <c r="F3" s="208" t="s">
        <v>222</v>
      </c>
      <c r="G3" s="208"/>
      <c r="H3" s="17">
        <v>310</v>
      </c>
      <c r="I3" s="207" t="s">
        <v>223</v>
      </c>
      <c r="J3" s="207"/>
      <c r="K3" s="207" t="s">
        <v>224</v>
      </c>
      <c r="L3" s="207"/>
      <c r="M3" s="213" t="s">
        <v>225</v>
      </c>
      <c r="N3" s="213"/>
      <c r="O3" s="208" t="s">
        <v>226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 t="s">
        <v>226</v>
      </c>
      <c r="G4" s="208"/>
      <c r="H4" s="17">
        <v>1121</v>
      </c>
      <c r="I4" s="207"/>
      <c r="J4" s="207"/>
      <c r="K4" s="207"/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/>
      <c r="G5" s="208"/>
      <c r="H5" s="17"/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/>
      <c r="G6" s="208"/>
      <c r="H6" s="17"/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/>
      <c r="G7" s="208"/>
      <c r="H7" s="17"/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16.5">
      <c r="A8" s="208"/>
      <c r="B8" s="208"/>
      <c r="C8" s="208"/>
      <c r="D8" s="208"/>
      <c r="E8" s="208"/>
      <c r="F8" s="208"/>
      <c r="G8" s="208"/>
      <c r="H8" s="17"/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91" t="s">
        <v>2</v>
      </c>
      <c r="C9" s="191"/>
      <c r="D9" s="191"/>
      <c r="E9" s="191"/>
      <c r="F9" s="191"/>
      <c r="G9" s="191"/>
      <c r="H9" s="191"/>
      <c r="I9" s="191" t="s">
        <v>1</v>
      </c>
      <c r="J9" s="191" t="s">
        <v>3</v>
      </c>
      <c r="K9" s="191"/>
      <c r="L9" s="191"/>
      <c r="M9" s="191"/>
      <c r="N9" s="191"/>
      <c r="O9" s="191"/>
      <c r="P9" s="191"/>
      <c r="Q9" s="191"/>
      <c r="R9" s="191" t="s">
        <v>243</v>
      </c>
      <c r="S9" s="191" t="s">
        <v>244</v>
      </c>
      <c r="T9" s="191" t="s">
        <v>242</v>
      </c>
    </row>
    <row r="10" spans="1:20" ht="75" customHeight="1">
      <c r="A10" s="209"/>
      <c r="B10" s="191"/>
      <c r="C10" s="191"/>
      <c r="D10" s="191"/>
      <c r="E10" s="191"/>
      <c r="F10" s="191"/>
      <c r="G10" s="191"/>
      <c r="H10" s="191"/>
      <c r="I10" s="191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1"/>
      <c r="S10" s="191"/>
      <c r="T10" s="191"/>
    </row>
    <row r="11" spans="1:20" ht="16.5" customHeight="1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6" t="s">
        <v>267</v>
      </c>
      <c r="J12" s="4">
        <v>20</v>
      </c>
      <c r="K12" s="4">
        <v>20</v>
      </c>
      <c r="L12" s="4">
        <v>10</v>
      </c>
      <c r="M12" s="4"/>
      <c r="N12" s="4"/>
      <c r="O12" s="4"/>
      <c r="P12" s="4"/>
      <c r="Q12" s="4">
        <v>50</v>
      </c>
      <c r="R12" s="4"/>
      <c r="S12" s="4"/>
      <c r="T12" s="4"/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6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.5">
      <c r="A15" s="11">
        <v>5</v>
      </c>
      <c r="B15" s="203" t="s">
        <v>95</v>
      </c>
      <c r="C15" s="203"/>
      <c r="D15" s="203"/>
      <c r="E15" s="203"/>
      <c r="F15" s="203"/>
      <c r="G15" s="203"/>
      <c r="H15" s="203"/>
      <c r="I15" s="26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6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6" t="s">
        <v>267</v>
      </c>
      <c r="J19" s="4">
        <v>3</v>
      </c>
      <c r="K19" s="4">
        <v>3</v>
      </c>
      <c r="L19" s="4">
        <v>3</v>
      </c>
      <c r="M19" s="4">
        <v>3</v>
      </c>
      <c r="N19" s="4">
        <v>3</v>
      </c>
      <c r="O19" s="4">
        <v>3</v>
      </c>
      <c r="P19" s="4">
        <v>3</v>
      </c>
      <c r="Q19" s="4">
        <v>21</v>
      </c>
      <c r="R19" s="4"/>
      <c r="S19" s="4">
        <v>21</v>
      </c>
      <c r="T19" s="4"/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6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26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/>
      <c r="T22" s="4"/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26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/>
      <c r="T23" s="4"/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26" t="s">
        <v>4</v>
      </c>
      <c r="J24" s="4"/>
      <c r="K24" s="4"/>
      <c r="L24" s="4"/>
      <c r="M24" s="4"/>
      <c r="N24" s="4"/>
      <c r="O24" s="4"/>
      <c r="P24" s="4"/>
      <c r="Q24" s="4"/>
      <c r="R24" s="8">
        <v>0.6</v>
      </c>
      <c r="S24" s="4"/>
      <c r="T24" s="4"/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26" t="s">
        <v>4</v>
      </c>
      <c r="J25" s="4"/>
      <c r="K25" s="4"/>
      <c r="L25" s="4"/>
      <c r="M25" s="4"/>
      <c r="N25" s="4"/>
      <c r="O25" s="4"/>
      <c r="P25" s="4"/>
      <c r="Q25" s="4"/>
      <c r="R25" s="8">
        <v>8</v>
      </c>
      <c r="S25" s="4"/>
      <c r="T25" s="4"/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26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/>
      <c r="T26" s="4"/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26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/>
      <c r="T27" s="4"/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26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/>
      <c r="T28" s="4"/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26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/>
      <c r="T29" s="4"/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26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/>
      <c r="T30" s="4"/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26" t="s">
        <v>4</v>
      </c>
      <c r="J31" s="4"/>
      <c r="K31" s="4"/>
      <c r="L31" s="4"/>
      <c r="M31" s="4"/>
      <c r="N31" s="4"/>
      <c r="O31" s="4"/>
      <c r="P31" s="4"/>
      <c r="Q31" s="4"/>
      <c r="R31" s="8">
        <v>1</v>
      </c>
      <c r="S31" s="4"/>
      <c r="T31" s="4"/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26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/>
      <c r="T32" s="4"/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26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/>
      <c r="T33" s="4"/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26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/>
      <c r="T34" s="4"/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26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/>
      <c r="T35" s="4"/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26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/>
      <c r="T36" s="4"/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26" t="s">
        <v>4</v>
      </c>
      <c r="J37" s="4">
        <v>2</v>
      </c>
      <c r="K37" s="4"/>
      <c r="L37" s="4"/>
      <c r="M37" s="4"/>
      <c r="N37" s="4"/>
      <c r="O37" s="4"/>
      <c r="P37" s="4"/>
      <c r="Q37" s="4">
        <v>2</v>
      </c>
      <c r="R37" s="8">
        <v>0.6</v>
      </c>
      <c r="S37" s="4"/>
      <c r="T37" s="4"/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26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/>
      <c r="T38" s="4"/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26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/>
      <c r="T39" s="4"/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 customHeight="1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26" t="s">
        <v>4</v>
      </c>
      <c r="J42" s="4">
        <v>2</v>
      </c>
      <c r="K42" s="4">
        <v>2</v>
      </c>
      <c r="L42" s="4">
        <v>2</v>
      </c>
      <c r="M42" s="4">
        <v>2</v>
      </c>
      <c r="N42" s="4">
        <v>2</v>
      </c>
      <c r="O42" s="4">
        <v>2</v>
      </c>
      <c r="P42" s="4">
        <v>2</v>
      </c>
      <c r="Q42" s="4">
        <v>14</v>
      </c>
      <c r="R42" s="8">
        <v>0.1</v>
      </c>
      <c r="S42" s="4"/>
      <c r="T42" s="4"/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26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/>
      <c r="T43" s="4"/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26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/>
      <c r="T44" s="4"/>
    </row>
    <row r="45" spans="1:20" ht="16.5">
      <c r="A45" s="11">
        <v>35</v>
      </c>
      <c r="B45" s="203" t="s">
        <v>64</v>
      </c>
      <c r="C45" s="203"/>
      <c r="D45" s="203"/>
      <c r="E45" s="203"/>
      <c r="F45" s="203"/>
      <c r="G45" s="203"/>
      <c r="H45" s="203"/>
      <c r="I45" s="26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/>
      <c r="T45" s="4"/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26" t="s">
        <v>4</v>
      </c>
      <c r="J46" s="4"/>
      <c r="K46" s="4"/>
      <c r="L46" s="4"/>
      <c r="M46" s="4"/>
      <c r="N46" s="4"/>
      <c r="O46" s="4"/>
      <c r="P46" s="4"/>
      <c r="Q46" s="4"/>
      <c r="R46" s="8">
        <v>2</v>
      </c>
      <c r="S46" s="4"/>
      <c r="T46" s="4"/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26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/>
      <c r="T47" s="4"/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26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/>
      <c r="T48" s="4"/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26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/>
      <c r="T49" s="4"/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26" t="s">
        <v>4</v>
      </c>
      <c r="J50" s="4">
        <v>1</v>
      </c>
      <c r="K50" s="4"/>
      <c r="L50" s="4"/>
      <c r="M50" s="4"/>
      <c r="N50" s="4"/>
      <c r="O50" s="4"/>
      <c r="P50" s="4"/>
      <c r="Q50" s="4">
        <v>1</v>
      </c>
      <c r="R50" s="8">
        <v>1.5</v>
      </c>
      <c r="S50" s="4"/>
      <c r="T50" s="4"/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26" t="s">
        <v>4</v>
      </c>
      <c r="J51" s="4">
        <v>500</v>
      </c>
      <c r="K51" s="4"/>
      <c r="L51" s="4"/>
      <c r="M51" s="4"/>
      <c r="N51" s="4"/>
      <c r="O51" s="4"/>
      <c r="P51" s="4"/>
      <c r="Q51" s="4">
        <v>500</v>
      </c>
      <c r="R51" s="8">
        <f>5.8/500</f>
        <v>1.1599999999999999E-2</v>
      </c>
      <c r="S51" s="4"/>
      <c r="T51" s="4"/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26" t="s">
        <v>4</v>
      </c>
      <c r="J53" s="4"/>
      <c r="K53" s="4"/>
      <c r="L53" s="4"/>
      <c r="M53" s="4"/>
      <c r="N53" s="4"/>
      <c r="O53" s="4"/>
      <c r="P53" s="4"/>
      <c r="Q53" s="4"/>
      <c r="R53" s="8">
        <v>0.1</v>
      </c>
      <c r="S53" s="4"/>
      <c r="T53" s="4"/>
    </row>
    <row r="54" spans="1:20" ht="16.5">
      <c r="A54" s="11">
        <v>44</v>
      </c>
      <c r="B54" s="203" t="s">
        <v>73</v>
      </c>
      <c r="C54" s="203"/>
      <c r="D54" s="203"/>
      <c r="E54" s="203"/>
      <c r="F54" s="203"/>
      <c r="G54" s="203"/>
      <c r="H54" s="203"/>
      <c r="I54" s="26" t="s">
        <v>4</v>
      </c>
      <c r="J54" s="4"/>
      <c r="K54" s="4"/>
      <c r="L54" s="4"/>
      <c r="M54" s="4"/>
      <c r="N54" s="4"/>
      <c r="O54" s="4"/>
      <c r="P54" s="4"/>
      <c r="Q54" s="4"/>
      <c r="R54" s="9">
        <v>1</v>
      </c>
      <c r="S54" s="4"/>
      <c r="T54" s="4"/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26" t="s">
        <v>4</v>
      </c>
      <c r="J55" s="4">
        <v>5</v>
      </c>
      <c r="K55" s="4">
        <v>5</v>
      </c>
      <c r="L55" s="4"/>
      <c r="M55" s="4">
        <v>5</v>
      </c>
      <c r="N55" s="4"/>
      <c r="O55" s="4"/>
      <c r="P55" s="4">
        <v>5</v>
      </c>
      <c r="Q55" s="4">
        <v>20</v>
      </c>
      <c r="R55" s="8">
        <v>3</v>
      </c>
      <c r="S55" s="4"/>
      <c r="T55" s="4"/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26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/>
      <c r="T56" s="4"/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26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/>
      <c r="T57" s="4"/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26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/>
      <c r="T58" s="4"/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>
      <c r="A60" s="11">
        <v>50</v>
      </c>
      <c r="B60" s="200" t="s">
        <v>271</v>
      </c>
      <c r="C60" s="201"/>
      <c r="D60" s="201"/>
      <c r="E60" s="201"/>
      <c r="F60" s="201"/>
      <c r="G60" s="201"/>
      <c r="H60" s="202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>
      <c r="A61" s="11">
        <v>51</v>
      </c>
      <c r="B61" s="204" t="s">
        <v>241</v>
      </c>
      <c r="C61" s="205"/>
      <c r="D61" s="205"/>
      <c r="E61" s="205"/>
      <c r="F61" s="205"/>
      <c r="G61" s="205"/>
      <c r="H61" s="206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>
      <c r="A62" s="11">
        <v>52</v>
      </c>
      <c r="B62" s="204" t="s">
        <v>266</v>
      </c>
      <c r="C62" s="205"/>
      <c r="D62" s="205"/>
      <c r="E62" s="205"/>
      <c r="F62" s="205"/>
      <c r="G62" s="205"/>
      <c r="H62" s="206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/>
    </row>
    <row r="63" spans="1:20" ht="16.5">
      <c r="A63" s="11">
        <v>53</v>
      </c>
      <c r="B63" s="203" t="s">
        <v>274</v>
      </c>
      <c r="C63" s="203"/>
      <c r="D63" s="203"/>
      <c r="E63" s="203"/>
      <c r="F63" s="203"/>
      <c r="G63" s="203"/>
      <c r="H63" s="203"/>
      <c r="I63" s="26" t="s">
        <v>4</v>
      </c>
      <c r="J63" s="4"/>
      <c r="K63" s="4"/>
      <c r="L63" s="4"/>
      <c r="M63" s="4"/>
      <c r="N63" s="4"/>
      <c r="O63" s="4"/>
      <c r="P63" s="4"/>
      <c r="Q63" s="4">
        <v>1</v>
      </c>
      <c r="R63" s="10">
        <v>50</v>
      </c>
      <c r="S63" s="4">
        <f>Q63*R63</f>
        <v>50</v>
      </c>
      <c r="T63" s="4"/>
    </row>
    <row r="64" spans="1:20" ht="16.5">
      <c r="A64" s="11">
        <v>54</v>
      </c>
      <c r="B64" s="204" t="s">
        <v>279</v>
      </c>
      <c r="C64" s="205"/>
      <c r="D64" s="205"/>
      <c r="E64" s="205"/>
      <c r="F64" s="205"/>
      <c r="G64" s="205"/>
      <c r="H64" s="206"/>
      <c r="I64" s="26" t="s">
        <v>4</v>
      </c>
      <c r="J64" s="4"/>
      <c r="K64" s="4"/>
      <c r="L64" s="4"/>
      <c r="M64" s="4"/>
      <c r="N64" s="4"/>
      <c r="O64" s="4"/>
      <c r="P64" s="4"/>
      <c r="Q64" s="4">
        <v>1</v>
      </c>
      <c r="R64" s="10">
        <v>500</v>
      </c>
      <c r="S64" s="4">
        <f>Q64*R64</f>
        <v>500</v>
      </c>
      <c r="T64" s="4"/>
    </row>
    <row r="65" spans="1:20" ht="16.5">
      <c r="A65" s="11">
        <v>55</v>
      </c>
      <c r="B65" s="204"/>
      <c r="C65" s="205"/>
      <c r="D65" s="205"/>
      <c r="E65" s="205"/>
      <c r="F65" s="205"/>
      <c r="G65" s="205"/>
      <c r="H65" s="206"/>
      <c r="I65" s="26" t="s">
        <v>4</v>
      </c>
      <c r="J65" s="4"/>
      <c r="K65" s="4"/>
      <c r="L65" s="4"/>
      <c r="M65" s="4"/>
      <c r="N65" s="4"/>
      <c r="O65" s="4"/>
      <c r="P65" s="4"/>
      <c r="Q65" s="4"/>
      <c r="R65" s="10"/>
      <c r="S65" s="4"/>
      <c r="T65" s="4"/>
    </row>
    <row r="66" spans="1:20" ht="16.5">
      <c r="A66" s="11">
        <v>56</v>
      </c>
      <c r="B66" s="200" t="s">
        <v>245</v>
      </c>
      <c r="C66" s="201"/>
      <c r="D66" s="201"/>
      <c r="E66" s="201"/>
      <c r="F66" s="201"/>
      <c r="G66" s="201"/>
      <c r="H66" s="202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>
      <c r="A67" s="11">
        <v>57</v>
      </c>
      <c r="B67" s="204" t="s">
        <v>246</v>
      </c>
      <c r="C67" s="205"/>
      <c r="D67" s="205"/>
      <c r="E67" s="205"/>
      <c r="F67" s="205"/>
      <c r="G67" s="205"/>
      <c r="H67" s="206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>
      <c r="A68" s="11">
        <v>58</v>
      </c>
      <c r="B68" s="204" t="s">
        <v>247</v>
      </c>
      <c r="C68" s="205"/>
      <c r="D68" s="205"/>
      <c r="E68" s="205"/>
      <c r="F68" s="205"/>
      <c r="G68" s="205"/>
      <c r="H68" s="206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>
      <c r="A69" s="11">
        <v>59</v>
      </c>
      <c r="B69" s="204" t="s">
        <v>248</v>
      </c>
      <c r="C69" s="205"/>
      <c r="D69" s="205"/>
      <c r="E69" s="205"/>
      <c r="F69" s="205"/>
      <c r="G69" s="205"/>
      <c r="H69" s="206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>
      <c r="A70" s="11">
        <v>60</v>
      </c>
      <c r="B70" s="204" t="s">
        <v>249</v>
      </c>
      <c r="C70" s="205"/>
      <c r="D70" s="205"/>
      <c r="E70" s="205"/>
      <c r="F70" s="205"/>
      <c r="G70" s="205"/>
      <c r="H70" s="206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>
      <c r="A71" s="11">
        <v>61</v>
      </c>
      <c r="B71" s="204" t="s">
        <v>250</v>
      </c>
      <c r="C71" s="205"/>
      <c r="D71" s="205"/>
      <c r="E71" s="205"/>
      <c r="F71" s="205"/>
      <c r="G71" s="205"/>
      <c r="H71" s="206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>
      <c r="A72" s="11">
        <v>62</v>
      </c>
      <c r="B72" s="204" t="s">
        <v>251</v>
      </c>
      <c r="C72" s="205"/>
      <c r="D72" s="205"/>
      <c r="E72" s="205"/>
      <c r="F72" s="205"/>
      <c r="G72" s="205"/>
      <c r="H72" s="206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>
      <c r="A73" s="11">
        <v>63</v>
      </c>
      <c r="B73" s="204" t="s">
        <v>252</v>
      </c>
      <c r="C73" s="205"/>
      <c r="D73" s="205"/>
      <c r="E73" s="205"/>
      <c r="F73" s="205"/>
      <c r="G73" s="205"/>
      <c r="H73" s="206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>
      <c r="A74" s="11">
        <v>64</v>
      </c>
      <c r="B74" s="204" t="s">
        <v>253</v>
      </c>
      <c r="C74" s="205"/>
      <c r="D74" s="205"/>
      <c r="E74" s="205"/>
      <c r="F74" s="205"/>
      <c r="G74" s="205"/>
      <c r="H74" s="206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>
      <c r="A75" s="11">
        <v>65</v>
      </c>
      <c r="B75" s="200" t="s">
        <v>254</v>
      </c>
      <c r="C75" s="201"/>
      <c r="D75" s="201"/>
      <c r="E75" s="201"/>
      <c r="F75" s="201"/>
      <c r="G75" s="201"/>
      <c r="H75" s="202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>
      <c r="A76" s="11">
        <v>66</v>
      </c>
      <c r="B76" s="204" t="s">
        <v>255</v>
      </c>
      <c r="C76" s="205"/>
      <c r="D76" s="205"/>
      <c r="E76" s="205"/>
      <c r="F76" s="205"/>
      <c r="G76" s="205"/>
      <c r="H76" s="206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>
      <c r="A77" s="11">
        <v>67</v>
      </c>
      <c r="B77" s="204" t="s">
        <v>256</v>
      </c>
      <c r="C77" s="205"/>
      <c r="D77" s="205"/>
      <c r="E77" s="205"/>
      <c r="F77" s="205"/>
      <c r="G77" s="205"/>
      <c r="H77" s="206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>
      <c r="A78" s="11">
        <v>68</v>
      </c>
      <c r="B78" s="204" t="s">
        <v>257</v>
      </c>
      <c r="C78" s="205"/>
      <c r="D78" s="205"/>
      <c r="E78" s="205"/>
      <c r="F78" s="205"/>
      <c r="G78" s="205"/>
      <c r="H78" s="206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>
      <c r="A79" s="11">
        <v>69</v>
      </c>
      <c r="B79" s="204" t="s">
        <v>31</v>
      </c>
      <c r="C79" s="205"/>
      <c r="D79" s="205"/>
      <c r="E79" s="205"/>
      <c r="F79" s="205"/>
      <c r="G79" s="205"/>
      <c r="H79" s="206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>
      <c r="A80" s="11">
        <v>70</v>
      </c>
      <c r="B80" s="204" t="s">
        <v>258</v>
      </c>
      <c r="C80" s="205"/>
      <c r="D80" s="205"/>
      <c r="E80" s="205"/>
      <c r="F80" s="205"/>
      <c r="G80" s="205"/>
      <c r="H80" s="206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>
      <c r="A81" s="11">
        <v>71</v>
      </c>
      <c r="B81" s="204" t="s">
        <v>259</v>
      </c>
      <c r="C81" s="205"/>
      <c r="D81" s="205"/>
      <c r="E81" s="205"/>
      <c r="F81" s="205"/>
      <c r="G81" s="205"/>
      <c r="H81" s="206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>
      <c r="A82" s="11">
        <v>72</v>
      </c>
      <c r="B82" s="204" t="s">
        <v>260</v>
      </c>
      <c r="C82" s="205"/>
      <c r="D82" s="205"/>
      <c r="E82" s="205"/>
      <c r="F82" s="205"/>
      <c r="G82" s="205"/>
      <c r="H82" s="206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>
      <c r="A83" s="11">
        <v>73</v>
      </c>
      <c r="B83" s="204" t="s">
        <v>30</v>
      </c>
      <c r="C83" s="205"/>
      <c r="D83" s="205"/>
      <c r="E83" s="205"/>
      <c r="F83" s="205"/>
      <c r="G83" s="205"/>
      <c r="H83" s="206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>
      <c r="A84" s="11">
        <v>74</v>
      </c>
      <c r="B84" s="204" t="s">
        <v>261</v>
      </c>
      <c r="C84" s="205"/>
      <c r="D84" s="205"/>
      <c r="E84" s="205"/>
      <c r="F84" s="205"/>
      <c r="G84" s="205"/>
      <c r="H84" s="206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>
      <c r="A85" s="11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>
      <c r="A86" s="11">
        <v>76</v>
      </c>
      <c r="B86" s="204" t="s">
        <v>263</v>
      </c>
      <c r="C86" s="205"/>
      <c r="D86" s="205"/>
      <c r="E86" s="205"/>
      <c r="F86" s="205"/>
      <c r="G86" s="205"/>
      <c r="H86" s="206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>
      <c r="A87" s="11">
        <v>77</v>
      </c>
      <c r="B87" s="204" t="s">
        <v>264</v>
      </c>
      <c r="C87" s="205"/>
      <c r="D87" s="205"/>
      <c r="E87" s="205"/>
      <c r="F87" s="205"/>
      <c r="G87" s="205"/>
      <c r="H87" s="206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>
      <c r="A88" s="11">
        <v>78</v>
      </c>
      <c r="B88" s="204" t="s">
        <v>265</v>
      </c>
      <c r="C88" s="205"/>
      <c r="D88" s="205"/>
      <c r="E88" s="205"/>
      <c r="F88" s="205"/>
      <c r="G88" s="205"/>
      <c r="H88" s="206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7030A0"/>
  </sheetPr>
  <dimension ref="A1:T88"/>
  <sheetViews>
    <sheetView topLeftCell="A52" zoomScale="80" zoomScaleNormal="80" workbookViewId="0">
      <selection activeCell="B61" sqref="B61:H63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5703125" style="1" customWidth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42578125" style="1" customWidth="1"/>
    <col min="20" max="20" width="12" style="1" customWidth="1"/>
    <col min="21" max="16384" width="9.140625" style="1"/>
  </cols>
  <sheetData>
    <row r="1" spans="1:20" ht="35.1" customHeight="1">
      <c r="A1" s="212" t="s">
        <v>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79</v>
      </c>
      <c r="B3" s="208"/>
      <c r="C3" s="208"/>
      <c r="D3" s="208" t="s">
        <v>227</v>
      </c>
      <c r="E3" s="208"/>
      <c r="F3" s="208" t="s">
        <v>227</v>
      </c>
      <c r="G3" s="208"/>
      <c r="H3" s="17"/>
      <c r="I3" s="207" t="s">
        <v>228</v>
      </c>
      <c r="J3" s="207"/>
      <c r="K3" s="207" t="s">
        <v>229</v>
      </c>
      <c r="L3" s="207"/>
      <c r="M3" s="213" t="s">
        <v>230</v>
      </c>
      <c r="N3" s="213"/>
      <c r="O3" s="208" t="s">
        <v>227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 t="s">
        <v>231</v>
      </c>
      <c r="G4" s="208"/>
      <c r="H4" s="17"/>
      <c r="I4" s="207" t="s">
        <v>232</v>
      </c>
      <c r="J4" s="207"/>
      <c r="K4" s="207" t="s">
        <v>233</v>
      </c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 t="s">
        <v>234</v>
      </c>
      <c r="G5" s="208"/>
      <c r="H5" s="17"/>
      <c r="I5" s="207" t="s">
        <v>235</v>
      </c>
      <c r="J5" s="207"/>
      <c r="K5" s="207" t="s">
        <v>236</v>
      </c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/>
      <c r="G6" s="208"/>
      <c r="H6" s="17"/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/>
      <c r="G7" s="208"/>
      <c r="H7" s="17"/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78.75" customHeight="1">
      <c r="A8" s="208"/>
      <c r="B8" s="208"/>
      <c r="C8" s="208"/>
      <c r="D8" s="208"/>
      <c r="E8" s="208"/>
      <c r="F8" s="208"/>
      <c r="G8" s="208"/>
      <c r="H8" s="17"/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91" t="s">
        <v>2</v>
      </c>
      <c r="C9" s="191"/>
      <c r="D9" s="191"/>
      <c r="E9" s="191"/>
      <c r="F9" s="191"/>
      <c r="G9" s="191"/>
      <c r="H9" s="191"/>
      <c r="I9" s="191" t="s">
        <v>1</v>
      </c>
      <c r="J9" s="191" t="s">
        <v>3</v>
      </c>
      <c r="K9" s="191"/>
      <c r="L9" s="191"/>
      <c r="M9" s="191"/>
      <c r="N9" s="191"/>
      <c r="O9" s="191"/>
      <c r="P9" s="191"/>
      <c r="Q9" s="191"/>
      <c r="R9" s="191" t="s">
        <v>243</v>
      </c>
      <c r="S9" s="191" t="s">
        <v>244</v>
      </c>
      <c r="T9" s="191" t="s">
        <v>242</v>
      </c>
    </row>
    <row r="10" spans="1:20" ht="66.75" customHeight="1">
      <c r="A10" s="209"/>
      <c r="B10" s="191"/>
      <c r="C10" s="191"/>
      <c r="D10" s="191"/>
      <c r="E10" s="191"/>
      <c r="F10" s="191"/>
      <c r="G10" s="191"/>
      <c r="H10" s="191"/>
      <c r="I10" s="191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1"/>
      <c r="S10" s="191"/>
      <c r="T10" s="191"/>
    </row>
    <row r="11" spans="1:20" ht="16.5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6" t="s">
        <v>267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6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.5">
      <c r="A15" s="11">
        <v>5</v>
      </c>
      <c r="B15" s="203" t="s">
        <v>95</v>
      </c>
      <c r="C15" s="203"/>
      <c r="D15" s="203"/>
      <c r="E15" s="203"/>
      <c r="F15" s="203"/>
      <c r="G15" s="203"/>
      <c r="H15" s="203"/>
      <c r="I15" s="26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6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6" t="s">
        <v>267</v>
      </c>
      <c r="J19" s="4">
        <v>30</v>
      </c>
      <c r="K19" s="4">
        <v>30</v>
      </c>
      <c r="L19" s="4">
        <v>30</v>
      </c>
      <c r="M19" s="4">
        <v>30</v>
      </c>
      <c r="N19" s="4">
        <v>30</v>
      </c>
      <c r="O19" s="4">
        <v>30</v>
      </c>
      <c r="P19" s="4">
        <v>30</v>
      </c>
      <c r="Q19" s="4"/>
      <c r="R19" s="4"/>
      <c r="S19" s="4">
        <v>210</v>
      </c>
      <c r="T19" s="4"/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6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26" t="s">
        <v>4</v>
      </c>
      <c r="J22" s="4">
        <v>3</v>
      </c>
      <c r="K22" s="4"/>
      <c r="L22" s="4"/>
      <c r="M22" s="4"/>
      <c r="N22" s="4"/>
      <c r="O22" s="4"/>
      <c r="P22" s="4"/>
      <c r="Q22" s="4">
        <v>3</v>
      </c>
      <c r="R22" s="8">
        <v>7</v>
      </c>
      <c r="S22" s="4"/>
      <c r="T22" s="4"/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26" t="s">
        <v>4</v>
      </c>
      <c r="J23" s="4">
        <v>2</v>
      </c>
      <c r="K23" s="4"/>
      <c r="L23" s="4"/>
      <c r="M23" s="4"/>
      <c r="N23" s="4"/>
      <c r="O23" s="4"/>
      <c r="P23" s="4"/>
      <c r="Q23" s="4">
        <v>2</v>
      </c>
      <c r="R23" s="8">
        <v>5</v>
      </c>
      <c r="S23" s="4"/>
      <c r="T23" s="4"/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26" t="s">
        <v>4</v>
      </c>
      <c r="J24" s="4">
        <v>3</v>
      </c>
      <c r="K24" s="4"/>
      <c r="L24" s="4">
        <v>3</v>
      </c>
      <c r="M24" s="4"/>
      <c r="N24" s="4">
        <v>3</v>
      </c>
      <c r="O24" s="4"/>
      <c r="P24" s="4">
        <v>3</v>
      </c>
      <c r="Q24" s="4">
        <v>12</v>
      </c>
      <c r="R24" s="8">
        <v>0.6</v>
      </c>
      <c r="S24" s="4"/>
      <c r="T24" s="4"/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26" t="s">
        <v>4</v>
      </c>
      <c r="J25" s="4">
        <v>2</v>
      </c>
      <c r="K25" s="4"/>
      <c r="L25" s="4"/>
      <c r="M25" s="4"/>
      <c r="N25" s="4"/>
      <c r="O25" s="4"/>
      <c r="P25" s="4"/>
      <c r="Q25" s="4">
        <v>2</v>
      </c>
      <c r="R25" s="8">
        <v>8</v>
      </c>
      <c r="S25" s="4"/>
      <c r="T25" s="4"/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26" t="s">
        <v>4</v>
      </c>
      <c r="J26" s="4">
        <v>2</v>
      </c>
      <c r="K26" s="4">
        <v>2</v>
      </c>
      <c r="L26" s="4">
        <v>2</v>
      </c>
      <c r="M26" s="4">
        <v>2</v>
      </c>
      <c r="N26" s="4">
        <v>2</v>
      </c>
      <c r="O26" s="4">
        <v>2</v>
      </c>
      <c r="P26" s="4">
        <v>2</v>
      </c>
      <c r="Q26" s="4">
        <v>14</v>
      </c>
      <c r="R26" s="8">
        <v>0.7</v>
      </c>
      <c r="S26" s="4"/>
      <c r="T26" s="4"/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26" t="s">
        <v>4</v>
      </c>
      <c r="J27" s="4">
        <v>3</v>
      </c>
      <c r="K27" s="4">
        <v>3</v>
      </c>
      <c r="L27" s="4">
        <v>3</v>
      </c>
      <c r="M27" s="4">
        <v>3</v>
      </c>
      <c r="N27" s="4">
        <v>3</v>
      </c>
      <c r="O27" s="4">
        <v>3</v>
      </c>
      <c r="P27" s="4">
        <v>3</v>
      </c>
      <c r="Q27" s="4">
        <v>21</v>
      </c>
      <c r="R27" s="8">
        <v>1.9</v>
      </c>
      <c r="S27" s="4"/>
      <c r="T27" s="4"/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26" t="s">
        <v>4</v>
      </c>
      <c r="J28" s="4">
        <v>1</v>
      </c>
      <c r="K28" s="4"/>
      <c r="L28" s="4"/>
      <c r="M28" s="4"/>
      <c r="N28" s="4"/>
      <c r="O28" s="4"/>
      <c r="P28" s="4"/>
      <c r="Q28" s="4">
        <v>1</v>
      </c>
      <c r="R28" s="8">
        <v>6.75</v>
      </c>
      <c r="S28" s="4"/>
      <c r="T28" s="4"/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26" t="s">
        <v>4</v>
      </c>
      <c r="J29" s="4">
        <v>2</v>
      </c>
      <c r="K29" s="4"/>
      <c r="L29" s="4"/>
      <c r="M29" s="4"/>
      <c r="N29" s="4"/>
      <c r="O29" s="4"/>
      <c r="P29" s="4"/>
      <c r="Q29" s="4">
        <v>2</v>
      </c>
      <c r="R29" s="8">
        <v>1.5</v>
      </c>
      <c r="S29" s="4"/>
      <c r="T29" s="4"/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26" t="s">
        <v>4</v>
      </c>
      <c r="J30" s="4">
        <v>1</v>
      </c>
      <c r="K30" s="4"/>
      <c r="L30" s="4"/>
      <c r="M30" s="4"/>
      <c r="N30" s="4"/>
      <c r="O30" s="4"/>
      <c r="P30" s="4"/>
      <c r="Q30" s="4">
        <v>1</v>
      </c>
      <c r="R30" s="8">
        <v>15</v>
      </c>
      <c r="S30" s="4"/>
      <c r="T30" s="4"/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26" t="s">
        <v>4</v>
      </c>
      <c r="J31" s="4">
        <v>2</v>
      </c>
      <c r="K31" s="4"/>
      <c r="L31" s="4"/>
      <c r="M31" s="4"/>
      <c r="N31" s="4"/>
      <c r="O31" s="4"/>
      <c r="P31" s="4">
        <v>2</v>
      </c>
      <c r="Q31" s="4">
        <v>4</v>
      </c>
      <c r="R31" s="8">
        <v>1</v>
      </c>
      <c r="S31" s="4"/>
      <c r="T31" s="4"/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26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/>
      <c r="T32" s="4"/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26" t="s">
        <v>4</v>
      </c>
      <c r="J33" s="4">
        <v>1</v>
      </c>
      <c r="K33" s="4"/>
      <c r="L33" s="4"/>
      <c r="M33" s="4"/>
      <c r="N33" s="4"/>
      <c r="O33" s="4"/>
      <c r="P33" s="4"/>
      <c r="Q33" s="4">
        <v>1</v>
      </c>
      <c r="R33" s="8">
        <v>10</v>
      </c>
      <c r="S33" s="4"/>
      <c r="T33" s="4"/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26" t="s">
        <v>4</v>
      </c>
      <c r="J34" s="4">
        <v>3</v>
      </c>
      <c r="K34" s="4"/>
      <c r="L34" s="4"/>
      <c r="M34" s="4"/>
      <c r="N34" s="4"/>
      <c r="O34" s="4"/>
      <c r="P34" s="4"/>
      <c r="Q34" s="4">
        <v>3</v>
      </c>
      <c r="R34" s="10">
        <v>8</v>
      </c>
      <c r="S34" s="4"/>
      <c r="T34" s="4"/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26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/>
      <c r="T35" s="4"/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26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/>
      <c r="T36" s="4"/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26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/>
      <c r="T37" s="4"/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26" t="s">
        <v>4</v>
      </c>
      <c r="J38" s="4">
        <v>3</v>
      </c>
      <c r="K38" s="4"/>
      <c r="L38" s="4"/>
      <c r="M38" s="4"/>
      <c r="N38" s="4"/>
      <c r="O38" s="4"/>
      <c r="P38" s="4"/>
      <c r="Q38" s="4">
        <v>3</v>
      </c>
      <c r="R38" s="8">
        <v>2.5</v>
      </c>
      <c r="S38" s="4"/>
      <c r="T38" s="4"/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26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/>
      <c r="T39" s="4"/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26" t="s">
        <v>4</v>
      </c>
      <c r="J42" s="4">
        <v>6</v>
      </c>
      <c r="K42" s="4"/>
      <c r="L42" s="4">
        <v>4</v>
      </c>
      <c r="M42" s="4"/>
      <c r="N42" s="4">
        <v>4</v>
      </c>
      <c r="O42" s="4"/>
      <c r="P42" s="4">
        <v>4</v>
      </c>
      <c r="Q42" s="4">
        <v>18</v>
      </c>
      <c r="R42" s="8">
        <v>0.1</v>
      </c>
      <c r="S42" s="4"/>
      <c r="T42" s="4"/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26" t="s">
        <v>4</v>
      </c>
      <c r="J43" s="4">
        <v>3</v>
      </c>
      <c r="K43" s="4"/>
      <c r="L43" s="4"/>
      <c r="M43" s="4"/>
      <c r="N43" s="4"/>
      <c r="O43" s="4"/>
      <c r="P43" s="4"/>
      <c r="Q43" s="4">
        <f>SUM(J43:P43)</f>
        <v>3</v>
      </c>
      <c r="R43" s="8">
        <v>1.9</v>
      </c>
      <c r="S43" s="4"/>
      <c r="T43" s="4"/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26" t="s">
        <v>4</v>
      </c>
      <c r="J44" s="4">
        <v>3</v>
      </c>
      <c r="K44" s="4"/>
      <c r="L44" s="4"/>
      <c r="M44" s="4"/>
      <c r="N44" s="4"/>
      <c r="O44" s="4"/>
      <c r="P44" s="4"/>
      <c r="Q44" s="4">
        <v>3</v>
      </c>
      <c r="R44" s="8">
        <v>6</v>
      </c>
      <c r="S44" s="4"/>
      <c r="T44" s="4"/>
    </row>
    <row r="45" spans="1:20" ht="16.5">
      <c r="A45" s="11">
        <v>35</v>
      </c>
      <c r="B45" s="203" t="s">
        <v>177</v>
      </c>
      <c r="C45" s="203"/>
      <c r="D45" s="203"/>
      <c r="E45" s="203"/>
      <c r="F45" s="203"/>
      <c r="G45" s="203"/>
      <c r="H45" s="203"/>
      <c r="I45" s="26" t="s">
        <v>4</v>
      </c>
      <c r="J45" s="4">
        <v>3</v>
      </c>
      <c r="K45" s="4"/>
      <c r="L45" s="4"/>
      <c r="M45" s="4"/>
      <c r="N45" s="4"/>
      <c r="O45" s="4"/>
      <c r="P45" s="4"/>
      <c r="Q45" s="4">
        <v>3</v>
      </c>
      <c r="R45" s="8">
        <v>0.5</v>
      </c>
      <c r="S45" s="4"/>
      <c r="T45" s="4"/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26" t="s">
        <v>4</v>
      </c>
      <c r="J46" s="4">
        <v>3</v>
      </c>
      <c r="K46" s="4"/>
      <c r="L46" s="4"/>
      <c r="M46" s="4"/>
      <c r="N46" s="4"/>
      <c r="O46" s="4">
        <v>3</v>
      </c>
      <c r="P46" s="4"/>
      <c r="Q46" s="4">
        <v>6</v>
      </c>
      <c r="R46" s="8">
        <v>2</v>
      </c>
      <c r="S46" s="4"/>
      <c r="T46" s="4"/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26" t="s">
        <v>4</v>
      </c>
      <c r="J47" s="4">
        <v>3</v>
      </c>
      <c r="K47" s="4"/>
      <c r="L47" s="4"/>
      <c r="M47" s="4"/>
      <c r="N47" s="4"/>
      <c r="O47" s="4"/>
      <c r="P47" s="4"/>
      <c r="Q47" s="4">
        <v>3</v>
      </c>
      <c r="R47" s="8">
        <v>0.8</v>
      </c>
      <c r="S47" s="4"/>
      <c r="T47" s="4"/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26" t="s">
        <v>4</v>
      </c>
      <c r="J48" s="4">
        <v>3</v>
      </c>
      <c r="K48" s="4"/>
      <c r="L48" s="4"/>
      <c r="M48" s="4"/>
      <c r="N48" s="4"/>
      <c r="O48" s="4"/>
      <c r="P48" s="4"/>
      <c r="Q48" s="4">
        <v>3</v>
      </c>
      <c r="R48" s="8">
        <v>0.15</v>
      </c>
      <c r="S48" s="4"/>
      <c r="T48" s="4"/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26" t="s">
        <v>4</v>
      </c>
      <c r="J49" s="4">
        <v>3</v>
      </c>
      <c r="K49" s="4"/>
      <c r="L49" s="4"/>
      <c r="M49" s="4"/>
      <c r="N49" s="4"/>
      <c r="O49" s="4"/>
      <c r="P49" s="4"/>
      <c r="Q49" s="4">
        <v>3</v>
      </c>
      <c r="R49" s="8">
        <v>0.3</v>
      </c>
      <c r="S49" s="4"/>
      <c r="T49" s="4"/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26" t="s">
        <v>4</v>
      </c>
      <c r="J50" s="4">
        <v>3</v>
      </c>
      <c r="K50" s="4"/>
      <c r="L50" s="4"/>
      <c r="M50" s="4"/>
      <c r="N50" s="4"/>
      <c r="O50" s="4"/>
      <c r="P50" s="4"/>
      <c r="Q50" s="4">
        <v>3</v>
      </c>
      <c r="R50" s="8">
        <v>1.5</v>
      </c>
      <c r="S50" s="4"/>
      <c r="T50" s="4"/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26" t="s">
        <v>4</v>
      </c>
      <c r="J51" s="4">
        <v>1500</v>
      </c>
      <c r="K51" s="4"/>
      <c r="L51" s="4"/>
      <c r="M51" s="4">
        <v>1500</v>
      </c>
      <c r="N51" s="4"/>
      <c r="O51" s="4"/>
      <c r="P51" s="4">
        <v>1500</v>
      </c>
      <c r="Q51" s="4">
        <v>4500</v>
      </c>
      <c r="R51" s="8">
        <f>5.8/500</f>
        <v>1.1599999999999999E-2</v>
      </c>
      <c r="S51" s="4"/>
      <c r="T51" s="4"/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26" t="s">
        <v>4</v>
      </c>
      <c r="J53" s="4">
        <v>100</v>
      </c>
      <c r="K53" s="4">
        <v>100</v>
      </c>
      <c r="L53" s="4">
        <v>100</v>
      </c>
      <c r="M53" s="4">
        <v>100</v>
      </c>
      <c r="N53" s="4">
        <v>100</v>
      </c>
      <c r="O53" s="4">
        <v>100</v>
      </c>
      <c r="P53" s="4">
        <v>100</v>
      </c>
      <c r="Q53" s="4">
        <v>700</v>
      </c>
      <c r="R53" s="8">
        <v>0.1</v>
      </c>
      <c r="S53" s="4"/>
      <c r="T53" s="4"/>
    </row>
    <row r="54" spans="1:20" ht="16.5">
      <c r="A54" s="11">
        <v>44</v>
      </c>
      <c r="B54" s="203" t="s">
        <v>73</v>
      </c>
      <c r="C54" s="203"/>
      <c r="D54" s="203"/>
      <c r="E54" s="203"/>
      <c r="F54" s="203"/>
      <c r="G54" s="203"/>
      <c r="H54" s="203"/>
      <c r="I54" s="26" t="s">
        <v>4</v>
      </c>
      <c r="J54" s="4">
        <v>6</v>
      </c>
      <c r="K54" s="4"/>
      <c r="L54" s="4">
        <v>6</v>
      </c>
      <c r="M54" s="4"/>
      <c r="N54" s="4">
        <v>2</v>
      </c>
      <c r="O54" s="4"/>
      <c r="P54" s="4"/>
      <c r="Q54" s="4">
        <v>14</v>
      </c>
      <c r="R54" s="9">
        <v>1</v>
      </c>
      <c r="S54" s="4"/>
      <c r="T54" s="4"/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26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/>
      <c r="T55" s="4"/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26" t="s">
        <v>4</v>
      </c>
      <c r="J56" s="4">
        <v>3</v>
      </c>
      <c r="K56" s="4"/>
      <c r="L56" s="4"/>
      <c r="M56" s="4"/>
      <c r="N56" s="4"/>
      <c r="O56" s="4"/>
      <c r="P56" s="4"/>
      <c r="Q56" s="4">
        <v>3</v>
      </c>
      <c r="R56" s="8">
        <v>2.5</v>
      </c>
      <c r="S56" s="4"/>
      <c r="T56" s="4"/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26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/>
      <c r="T57" s="4"/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26" t="s">
        <v>4</v>
      </c>
      <c r="J58" s="4">
        <v>3</v>
      </c>
      <c r="K58" s="4"/>
      <c r="L58" s="4"/>
      <c r="M58" s="4"/>
      <c r="N58" s="4"/>
      <c r="O58" s="4"/>
      <c r="P58" s="4"/>
      <c r="Q58" s="4">
        <v>3</v>
      </c>
      <c r="R58" s="8">
        <v>0.7</v>
      </c>
      <c r="S58" s="4"/>
      <c r="T58" s="4"/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 customHeight="1">
      <c r="A60" s="11">
        <v>50</v>
      </c>
      <c r="B60" s="200" t="s">
        <v>271</v>
      </c>
      <c r="C60" s="201"/>
      <c r="D60" s="201"/>
      <c r="E60" s="201"/>
      <c r="F60" s="201"/>
      <c r="G60" s="201"/>
      <c r="H60" s="202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>
      <c r="A61" s="11">
        <v>51</v>
      </c>
      <c r="B61" s="204" t="s">
        <v>241</v>
      </c>
      <c r="C61" s="205"/>
      <c r="D61" s="205"/>
      <c r="E61" s="205"/>
      <c r="F61" s="205"/>
      <c r="G61" s="205"/>
      <c r="H61" s="206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>
      <c r="A62" s="11">
        <v>52</v>
      </c>
      <c r="B62" s="204" t="s">
        <v>266</v>
      </c>
      <c r="C62" s="205"/>
      <c r="D62" s="205"/>
      <c r="E62" s="205"/>
      <c r="F62" s="205"/>
      <c r="G62" s="205"/>
      <c r="H62" s="206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/>
    </row>
    <row r="63" spans="1:20" ht="16.5">
      <c r="A63" s="11">
        <v>53</v>
      </c>
      <c r="B63" s="203" t="s">
        <v>268</v>
      </c>
      <c r="C63" s="203"/>
      <c r="D63" s="203"/>
      <c r="E63" s="203"/>
      <c r="F63" s="203"/>
      <c r="G63" s="203"/>
      <c r="H63" s="203"/>
      <c r="I63" s="26" t="s">
        <v>4</v>
      </c>
      <c r="J63" s="4"/>
      <c r="K63" s="4"/>
      <c r="L63" s="4"/>
      <c r="M63" s="4"/>
      <c r="N63" s="4"/>
      <c r="O63" s="4"/>
      <c r="P63" s="4"/>
      <c r="Q63" s="4">
        <v>1</v>
      </c>
      <c r="R63" s="10">
        <v>500</v>
      </c>
      <c r="S63" s="4">
        <f t="shared" ref="S63" si="0">Q63*R63</f>
        <v>500</v>
      </c>
      <c r="T63" s="4"/>
    </row>
    <row r="64" spans="1:20" ht="16.5">
      <c r="A64" s="11">
        <v>54</v>
      </c>
      <c r="B64" s="204"/>
      <c r="C64" s="205"/>
      <c r="D64" s="205"/>
      <c r="E64" s="205"/>
      <c r="F64" s="205"/>
      <c r="G64" s="205"/>
      <c r="H64" s="206"/>
      <c r="I64" s="26" t="s">
        <v>4</v>
      </c>
      <c r="J64" s="4"/>
      <c r="K64" s="4"/>
      <c r="L64" s="4"/>
      <c r="M64" s="4"/>
      <c r="N64" s="4"/>
      <c r="O64" s="4"/>
      <c r="P64" s="4"/>
      <c r="Q64" s="4"/>
      <c r="R64" s="10"/>
      <c r="S64" s="4"/>
      <c r="T64" s="4"/>
    </row>
    <row r="65" spans="1:20" ht="16.5">
      <c r="A65" s="11">
        <v>55</v>
      </c>
      <c r="B65" s="204"/>
      <c r="C65" s="205"/>
      <c r="D65" s="205"/>
      <c r="E65" s="205"/>
      <c r="F65" s="205"/>
      <c r="G65" s="205"/>
      <c r="H65" s="206"/>
      <c r="I65" s="26" t="s">
        <v>4</v>
      </c>
      <c r="J65" s="4"/>
      <c r="K65" s="4"/>
      <c r="L65" s="4"/>
      <c r="M65" s="4"/>
      <c r="N65" s="4"/>
      <c r="O65" s="4"/>
      <c r="P65" s="4"/>
      <c r="Q65" s="4"/>
      <c r="R65" s="10"/>
      <c r="S65" s="4"/>
      <c r="T65" s="4"/>
    </row>
    <row r="66" spans="1:20" ht="16.5" customHeight="1">
      <c r="A66" s="11">
        <v>56</v>
      </c>
      <c r="B66" s="200" t="s">
        <v>245</v>
      </c>
      <c r="C66" s="201"/>
      <c r="D66" s="201"/>
      <c r="E66" s="201"/>
      <c r="F66" s="201"/>
      <c r="G66" s="201"/>
      <c r="H66" s="202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>
      <c r="A67" s="11">
        <v>57</v>
      </c>
      <c r="B67" s="204" t="s">
        <v>246</v>
      </c>
      <c r="C67" s="205"/>
      <c r="D67" s="205"/>
      <c r="E67" s="205"/>
      <c r="F67" s="205"/>
      <c r="G67" s="205"/>
      <c r="H67" s="206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>
      <c r="A68" s="11">
        <v>58</v>
      </c>
      <c r="B68" s="204" t="s">
        <v>247</v>
      </c>
      <c r="C68" s="205"/>
      <c r="D68" s="205"/>
      <c r="E68" s="205"/>
      <c r="F68" s="205"/>
      <c r="G68" s="205"/>
      <c r="H68" s="206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>
      <c r="A69" s="11">
        <v>59</v>
      </c>
      <c r="B69" s="204" t="s">
        <v>248</v>
      </c>
      <c r="C69" s="205"/>
      <c r="D69" s="205"/>
      <c r="E69" s="205"/>
      <c r="F69" s="205"/>
      <c r="G69" s="205"/>
      <c r="H69" s="206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>
      <c r="A70" s="11">
        <v>60</v>
      </c>
      <c r="B70" s="204" t="s">
        <v>249</v>
      </c>
      <c r="C70" s="205"/>
      <c r="D70" s="205"/>
      <c r="E70" s="205"/>
      <c r="F70" s="205"/>
      <c r="G70" s="205"/>
      <c r="H70" s="206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>
      <c r="A71" s="11">
        <v>61</v>
      </c>
      <c r="B71" s="204" t="s">
        <v>250</v>
      </c>
      <c r="C71" s="205"/>
      <c r="D71" s="205"/>
      <c r="E71" s="205"/>
      <c r="F71" s="205"/>
      <c r="G71" s="205"/>
      <c r="H71" s="206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>
      <c r="A72" s="11">
        <v>62</v>
      </c>
      <c r="B72" s="204" t="s">
        <v>251</v>
      </c>
      <c r="C72" s="205"/>
      <c r="D72" s="205"/>
      <c r="E72" s="205"/>
      <c r="F72" s="205"/>
      <c r="G72" s="205"/>
      <c r="H72" s="206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>
      <c r="A73" s="11">
        <v>63</v>
      </c>
      <c r="B73" s="204" t="s">
        <v>252</v>
      </c>
      <c r="C73" s="205"/>
      <c r="D73" s="205"/>
      <c r="E73" s="205"/>
      <c r="F73" s="205"/>
      <c r="G73" s="205"/>
      <c r="H73" s="206"/>
      <c r="I73" s="15" t="s">
        <v>4</v>
      </c>
      <c r="J73" s="4"/>
      <c r="K73" s="4"/>
      <c r="L73" s="4"/>
      <c r="M73" s="4"/>
      <c r="N73" s="4"/>
      <c r="O73" s="4"/>
      <c r="P73" s="4"/>
      <c r="Q73" s="4">
        <v>1</v>
      </c>
      <c r="R73" s="26">
        <v>855</v>
      </c>
      <c r="S73" s="4">
        <f>R73*Q73</f>
        <v>855</v>
      </c>
      <c r="T73" s="4"/>
    </row>
    <row r="74" spans="1:20" ht="16.5">
      <c r="A74" s="11">
        <v>64</v>
      </c>
      <c r="B74" s="204" t="s">
        <v>253</v>
      </c>
      <c r="C74" s="205"/>
      <c r="D74" s="205"/>
      <c r="E74" s="205"/>
      <c r="F74" s="205"/>
      <c r="G74" s="205"/>
      <c r="H74" s="206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>
      <c r="A75" s="11">
        <v>65</v>
      </c>
      <c r="B75" s="200" t="s">
        <v>254</v>
      </c>
      <c r="C75" s="201"/>
      <c r="D75" s="201"/>
      <c r="E75" s="201"/>
      <c r="F75" s="201"/>
      <c r="G75" s="201"/>
      <c r="H75" s="202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>
      <c r="A76" s="11">
        <v>66</v>
      </c>
      <c r="B76" s="204" t="s">
        <v>255</v>
      </c>
      <c r="C76" s="205"/>
      <c r="D76" s="205"/>
      <c r="E76" s="205"/>
      <c r="F76" s="205"/>
      <c r="G76" s="205"/>
      <c r="H76" s="206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>
      <c r="A77" s="11">
        <v>67</v>
      </c>
      <c r="B77" s="204" t="s">
        <v>256</v>
      </c>
      <c r="C77" s="205"/>
      <c r="D77" s="205"/>
      <c r="E77" s="205"/>
      <c r="F77" s="205"/>
      <c r="G77" s="205"/>
      <c r="H77" s="206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>
      <c r="A78" s="11">
        <v>68</v>
      </c>
      <c r="B78" s="204" t="s">
        <v>257</v>
      </c>
      <c r="C78" s="205"/>
      <c r="D78" s="205"/>
      <c r="E78" s="205"/>
      <c r="F78" s="205"/>
      <c r="G78" s="205"/>
      <c r="H78" s="206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>
      <c r="A79" s="11">
        <v>69</v>
      </c>
      <c r="B79" s="204" t="s">
        <v>31</v>
      </c>
      <c r="C79" s="205"/>
      <c r="D79" s="205"/>
      <c r="E79" s="205"/>
      <c r="F79" s="205"/>
      <c r="G79" s="205"/>
      <c r="H79" s="206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>
      <c r="A80" s="11">
        <v>70</v>
      </c>
      <c r="B80" s="204" t="s">
        <v>258</v>
      </c>
      <c r="C80" s="205"/>
      <c r="D80" s="205"/>
      <c r="E80" s="205"/>
      <c r="F80" s="205"/>
      <c r="G80" s="205"/>
      <c r="H80" s="206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>
      <c r="A81" s="11">
        <v>71</v>
      </c>
      <c r="B81" s="204" t="s">
        <v>259</v>
      </c>
      <c r="C81" s="205"/>
      <c r="D81" s="205"/>
      <c r="E81" s="205"/>
      <c r="F81" s="205"/>
      <c r="G81" s="205"/>
      <c r="H81" s="206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>
      <c r="A82" s="11">
        <v>72</v>
      </c>
      <c r="B82" s="204" t="s">
        <v>260</v>
      </c>
      <c r="C82" s="205"/>
      <c r="D82" s="205"/>
      <c r="E82" s="205"/>
      <c r="F82" s="205"/>
      <c r="G82" s="205"/>
      <c r="H82" s="206"/>
      <c r="I82" s="15" t="s">
        <v>4</v>
      </c>
      <c r="J82" s="4"/>
      <c r="K82" s="4"/>
      <c r="L82" s="4"/>
      <c r="M82" s="4"/>
      <c r="N82" s="4"/>
      <c r="O82" s="4"/>
      <c r="P82" s="4"/>
      <c r="Q82" s="4">
        <v>1</v>
      </c>
      <c r="R82" s="26">
        <v>40</v>
      </c>
      <c r="S82" s="4">
        <f>Q82*R82</f>
        <v>40</v>
      </c>
      <c r="T82" s="4"/>
    </row>
    <row r="83" spans="1:20" ht="16.5">
      <c r="A83" s="11">
        <v>73</v>
      </c>
      <c r="B83" s="204" t="s">
        <v>30</v>
      </c>
      <c r="C83" s="205"/>
      <c r="D83" s="205"/>
      <c r="E83" s="205"/>
      <c r="F83" s="205"/>
      <c r="G83" s="205"/>
      <c r="H83" s="206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>
      <c r="A84" s="11">
        <v>74</v>
      </c>
      <c r="B84" s="204" t="s">
        <v>261</v>
      </c>
      <c r="C84" s="205"/>
      <c r="D84" s="205"/>
      <c r="E84" s="205"/>
      <c r="F84" s="205"/>
      <c r="G84" s="205"/>
      <c r="H84" s="206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>
      <c r="A85" s="11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>
      <c r="A86" s="11">
        <v>76</v>
      </c>
      <c r="B86" s="204" t="s">
        <v>263</v>
      </c>
      <c r="C86" s="205"/>
      <c r="D86" s="205"/>
      <c r="E86" s="205"/>
      <c r="F86" s="205"/>
      <c r="G86" s="205"/>
      <c r="H86" s="206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>
      <c r="A87" s="11">
        <v>77</v>
      </c>
      <c r="B87" s="204" t="s">
        <v>264</v>
      </c>
      <c r="C87" s="205"/>
      <c r="D87" s="205"/>
      <c r="E87" s="205"/>
      <c r="F87" s="205"/>
      <c r="G87" s="205"/>
      <c r="H87" s="206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>
      <c r="A88" s="11">
        <v>78</v>
      </c>
      <c r="B88" s="204" t="s">
        <v>265</v>
      </c>
      <c r="C88" s="205"/>
      <c r="D88" s="205"/>
      <c r="E88" s="205"/>
      <c r="F88" s="205"/>
      <c r="G88" s="205"/>
      <c r="H88" s="206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A1:T1"/>
    <mergeCell ref="Q2:T2"/>
    <mergeCell ref="R9:R10"/>
    <mergeCell ref="S9:S10"/>
    <mergeCell ref="Q3:T8"/>
    <mergeCell ref="A2:C2"/>
    <mergeCell ref="D2:E2"/>
    <mergeCell ref="F2:G2"/>
    <mergeCell ref="I2:J2"/>
    <mergeCell ref="K2:L2"/>
    <mergeCell ref="M2:N2"/>
    <mergeCell ref="O2:P2"/>
    <mergeCell ref="A9:A10"/>
    <mergeCell ref="B9:H10"/>
    <mergeCell ref="I9:I10"/>
    <mergeCell ref="J9:Q9"/>
    <mergeCell ref="F6:G6"/>
    <mergeCell ref="I6:J6"/>
    <mergeCell ref="K6:L6"/>
    <mergeCell ref="D7:E7"/>
    <mergeCell ref="F7:G7"/>
    <mergeCell ref="I7:J7"/>
    <mergeCell ref="K7:L7"/>
    <mergeCell ref="M3:N8"/>
    <mergeCell ref="O3:P8"/>
    <mergeCell ref="D4:E4"/>
    <mergeCell ref="F4:G4"/>
    <mergeCell ref="I4:J4"/>
    <mergeCell ref="K4:L4"/>
    <mergeCell ref="D5:E5"/>
    <mergeCell ref="F5:G5"/>
    <mergeCell ref="D8:E8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B17:H17"/>
    <mergeCell ref="B18:H18"/>
    <mergeCell ref="B19:H19"/>
    <mergeCell ref="B11:H11"/>
    <mergeCell ref="B12:H12"/>
    <mergeCell ref="B13:H13"/>
    <mergeCell ref="B14:H14"/>
    <mergeCell ref="B15:H15"/>
    <mergeCell ref="B16:H16"/>
    <mergeCell ref="B26:H26"/>
    <mergeCell ref="B27:H27"/>
    <mergeCell ref="B28:H28"/>
    <mergeCell ref="B29:H29"/>
    <mergeCell ref="B30:H30"/>
    <mergeCell ref="B31:H31"/>
    <mergeCell ref="B20:H20"/>
    <mergeCell ref="B21:H21"/>
    <mergeCell ref="B22:H22"/>
    <mergeCell ref="B23:H23"/>
    <mergeCell ref="B24:H24"/>
    <mergeCell ref="B25:H25"/>
    <mergeCell ref="B49:H49"/>
    <mergeCell ref="B38:H38"/>
    <mergeCell ref="B39:H39"/>
    <mergeCell ref="B40:H40"/>
    <mergeCell ref="B41:H41"/>
    <mergeCell ref="B42:H42"/>
    <mergeCell ref="B43:H43"/>
    <mergeCell ref="B32:H32"/>
    <mergeCell ref="B33:H33"/>
    <mergeCell ref="B34:H34"/>
    <mergeCell ref="B35:H35"/>
    <mergeCell ref="B36:H36"/>
    <mergeCell ref="B37:H37"/>
    <mergeCell ref="T9:T10"/>
    <mergeCell ref="B60:H60"/>
    <mergeCell ref="B61:H61"/>
    <mergeCell ref="B62:H62"/>
    <mergeCell ref="B63:H63"/>
    <mergeCell ref="B64:H64"/>
    <mergeCell ref="B65:H65"/>
    <mergeCell ref="B66:H66"/>
    <mergeCell ref="B67:H67"/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86:H86"/>
    <mergeCell ref="B87:H87"/>
    <mergeCell ref="B88:H88"/>
    <mergeCell ref="B77:H77"/>
    <mergeCell ref="B78:H78"/>
    <mergeCell ref="B79:H79"/>
    <mergeCell ref="B80:H80"/>
    <mergeCell ref="B81:H81"/>
    <mergeCell ref="B82:H82"/>
    <mergeCell ref="B83:H83"/>
    <mergeCell ref="B84:H84"/>
    <mergeCell ref="B85:H8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</sheetPr>
  <dimension ref="A1:J36"/>
  <sheetViews>
    <sheetView topLeftCell="A13" workbookViewId="0">
      <selection activeCell="A37" sqref="A37"/>
    </sheetView>
  </sheetViews>
  <sheetFormatPr defaultRowHeight="15"/>
  <cols>
    <col min="10" max="10" width="19.140625" customWidth="1"/>
  </cols>
  <sheetData>
    <row r="1" spans="1:8" ht="21">
      <c r="A1" s="60" t="s">
        <v>427</v>
      </c>
    </row>
    <row r="2" spans="1:8">
      <c r="A2" s="1" t="s">
        <v>393</v>
      </c>
    </row>
    <row r="5" spans="1:8" ht="17.45" customHeight="1">
      <c r="A5" s="214" t="s">
        <v>42</v>
      </c>
      <c r="B5" s="214"/>
      <c r="C5" s="214"/>
      <c r="D5" s="214"/>
      <c r="E5" s="214"/>
      <c r="F5" s="214"/>
      <c r="G5" s="214"/>
      <c r="H5" s="83" t="s">
        <v>394</v>
      </c>
    </row>
    <row r="6" spans="1:8" ht="16.5">
      <c r="A6" s="203" t="s">
        <v>43</v>
      </c>
      <c r="B6" s="203"/>
      <c r="C6" s="203"/>
      <c r="D6" s="203"/>
      <c r="E6" s="203"/>
      <c r="F6" s="203"/>
      <c r="G6" s="203"/>
      <c r="H6" s="257">
        <v>15</v>
      </c>
    </row>
    <row r="7" spans="1:8" ht="16.5">
      <c r="A7" s="203" t="s">
        <v>45</v>
      </c>
      <c r="B7" s="203"/>
      <c r="C7" s="203"/>
      <c r="D7" s="203"/>
      <c r="E7" s="203"/>
      <c r="F7" s="203"/>
      <c r="G7" s="203"/>
      <c r="H7" s="258"/>
    </row>
    <row r="8" spans="1:8" ht="16.5">
      <c r="A8" s="203" t="s">
        <v>48</v>
      </c>
      <c r="B8" s="203"/>
      <c r="C8" s="203"/>
      <c r="D8" s="203"/>
      <c r="E8" s="203"/>
      <c r="F8" s="203"/>
      <c r="G8" s="203"/>
      <c r="H8" s="258"/>
    </row>
    <row r="9" spans="1:8" ht="16.5">
      <c r="A9" s="203" t="s">
        <v>49</v>
      </c>
      <c r="B9" s="203"/>
      <c r="C9" s="203"/>
      <c r="D9" s="203"/>
      <c r="E9" s="203"/>
      <c r="F9" s="203"/>
      <c r="G9" s="203"/>
      <c r="H9" s="258"/>
    </row>
    <row r="10" spans="1:8" ht="16.5">
      <c r="A10" s="203" t="s">
        <v>237</v>
      </c>
      <c r="B10" s="203"/>
      <c r="C10" s="203"/>
      <c r="D10" s="203"/>
      <c r="E10" s="203"/>
      <c r="F10" s="203"/>
      <c r="G10" s="203"/>
      <c r="H10" s="258"/>
    </row>
    <row r="11" spans="1:8" ht="16.5">
      <c r="A11" s="203" t="s">
        <v>52</v>
      </c>
      <c r="B11" s="203"/>
      <c r="C11" s="203"/>
      <c r="D11" s="203"/>
      <c r="E11" s="203"/>
      <c r="F11" s="203"/>
      <c r="G11" s="203"/>
      <c r="H11" s="258"/>
    </row>
    <row r="12" spans="1:8" ht="16.5">
      <c r="A12" s="203" t="s">
        <v>56</v>
      </c>
      <c r="B12" s="203"/>
      <c r="C12" s="203"/>
      <c r="D12" s="203"/>
      <c r="E12" s="203"/>
      <c r="F12" s="203"/>
      <c r="G12" s="203"/>
      <c r="H12" s="258"/>
    </row>
    <row r="13" spans="1:8" ht="16.5">
      <c r="A13" s="262" t="s">
        <v>57</v>
      </c>
      <c r="B13" s="262"/>
      <c r="C13" s="262"/>
      <c r="D13" s="262"/>
      <c r="E13" s="262"/>
      <c r="F13" s="262"/>
      <c r="G13" s="262"/>
      <c r="H13" s="258"/>
    </row>
    <row r="14" spans="1:8" ht="16.5">
      <c r="A14" s="263" t="s">
        <v>58</v>
      </c>
      <c r="B14" s="263"/>
      <c r="C14" s="263"/>
      <c r="D14" s="263"/>
      <c r="E14" s="263"/>
      <c r="F14" s="263"/>
      <c r="G14" s="263"/>
      <c r="H14" s="259"/>
    </row>
    <row r="15" spans="1:8" ht="16.5">
      <c r="A15" s="121" t="s">
        <v>428</v>
      </c>
      <c r="B15" s="122"/>
      <c r="C15" s="122"/>
      <c r="D15" s="122"/>
      <c r="E15" s="122"/>
      <c r="F15" s="122"/>
      <c r="G15" s="123"/>
      <c r="H15" s="259"/>
    </row>
    <row r="16" spans="1:8" ht="16.5">
      <c r="A16" s="115" t="s">
        <v>429</v>
      </c>
      <c r="B16" s="116"/>
      <c r="C16" s="116"/>
      <c r="D16" s="116"/>
      <c r="E16" s="116"/>
      <c r="F16" s="116"/>
      <c r="G16" s="117"/>
      <c r="H16" s="259"/>
    </row>
    <row r="17" spans="1:10" ht="16.5">
      <c r="A17" s="263"/>
      <c r="B17" s="263"/>
      <c r="C17" s="263"/>
      <c r="D17" s="263"/>
      <c r="E17" s="263"/>
      <c r="F17" s="263"/>
      <c r="G17" s="263"/>
      <c r="H17" s="260"/>
    </row>
    <row r="18" spans="1:10" ht="16.5">
      <c r="A18" s="214" t="s">
        <v>60</v>
      </c>
      <c r="B18" s="214"/>
      <c r="C18" s="214"/>
      <c r="D18" s="214"/>
      <c r="E18" s="214"/>
      <c r="F18" s="214"/>
      <c r="G18" s="214"/>
      <c r="H18" s="83" t="s">
        <v>394</v>
      </c>
    </row>
    <row r="19" spans="1:10" ht="16.5">
      <c r="A19" s="203" t="s">
        <v>61</v>
      </c>
      <c r="B19" s="203"/>
      <c r="C19" s="203"/>
      <c r="D19" s="203"/>
      <c r="E19" s="203"/>
      <c r="F19" s="203"/>
      <c r="G19" s="203"/>
      <c r="H19" s="257" t="s">
        <v>430</v>
      </c>
    </row>
    <row r="20" spans="1:10" ht="16.5">
      <c r="A20" s="203" t="s">
        <v>62</v>
      </c>
      <c r="B20" s="203"/>
      <c r="C20" s="203"/>
      <c r="D20" s="203"/>
      <c r="E20" s="203"/>
      <c r="F20" s="203"/>
      <c r="G20" s="203"/>
      <c r="H20" s="258"/>
    </row>
    <row r="21" spans="1:10" ht="16.5">
      <c r="A21" s="203" t="s">
        <v>63</v>
      </c>
      <c r="B21" s="203"/>
      <c r="C21" s="203"/>
      <c r="D21" s="203"/>
      <c r="E21" s="203"/>
      <c r="F21" s="203"/>
      <c r="G21" s="203"/>
      <c r="H21" s="258"/>
    </row>
    <row r="22" spans="1:10" ht="16.5">
      <c r="A22" s="203" t="s">
        <v>64</v>
      </c>
      <c r="B22" s="203"/>
      <c r="C22" s="203"/>
      <c r="D22" s="203"/>
      <c r="E22" s="203"/>
      <c r="F22" s="203"/>
      <c r="G22" s="203"/>
      <c r="H22" s="258"/>
    </row>
    <row r="23" spans="1:10" ht="16.5">
      <c r="A23" s="203" t="s">
        <v>65</v>
      </c>
      <c r="B23" s="203"/>
      <c r="C23" s="203"/>
      <c r="D23" s="203"/>
      <c r="E23" s="203"/>
      <c r="F23" s="203"/>
      <c r="G23" s="203"/>
      <c r="H23" s="258"/>
    </row>
    <row r="24" spans="1:10" ht="16.5">
      <c r="A24" s="203" t="s">
        <v>66</v>
      </c>
      <c r="B24" s="203"/>
      <c r="C24" s="203"/>
      <c r="D24" s="203"/>
      <c r="E24" s="203"/>
      <c r="F24" s="203"/>
      <c r="G24" s="203"/>
      <c r="H24" s="258"/>
    </row>
    <row r="25" spans="1:10" ht="16.5">
      <c r="A25" s="203" t="s">
        <v>67</v>
      </c>
      <c r="B25" s="203"/>
      <c r="C25" s="203"/>
      <c r="D25" s="203"/>
      <c r="E25" s="203"/>
      <c r="F25" s="203"/>
      <c r="G25" s="203"/>
      <c r="H25" s="258"/>
    </row>
    <row r="26" spans="1:10" ht="16.5">
      <c r="A26" s="203" t="s">
        <v>68</v>
      </c>
      <c r="B26" s="203"/>
      <c r="C26" s="203"/>
      <c r="D26" s="203"/>
      <c r="E26" s="203"/>
      <c r="F26" s="203"/>
      <c r="G26" s="203"/>
      <c r="H26" s="258"/>
    </row>
    <row r="27" spans="1:10" ht="16.5">
      <c r="A27" s="203" t="s">
        <v>69</v>
      </c>
      <c r="B27" s="203"/>
      <c r="C27" s="203"/>
      <c r="D27" s="203"/>
      <c r="E27" s="203"/>
      <c r="F27" s="203"/>
      <c r="G27" s="203"/>
      <c r="H27" s="258"/>
      <c r="J27" s="1"/>
    </row>
    <row r="28" spans="1:10" ht="16.5">
      <c r="A28" s="203" t="s">
        <v>70</v>
      </c>
      <c r="B28" s="203"/>
      <c r="C28" s="203"/>
      <c r="D28" s="203"/>
      <c r="E28" s="203"/>
      <c r="F28" s="203"/>
      <c r="G28" s="203"/>
      <c r="H28" s="258"/>
    </row>
    <row r="29" spans="1:10" ht="16.5">
      <c r="A29" s="262" t="s">
        <v>74</v>
      </c>
      <c r="B29" s="262"/>
      <c r="C29" s="262"/>
      <c r="D29" s="262"/>
      <c r="E29" s="262"/>
      <c r="F29" s="262"/>
      <c r="G29" s="262"/>
      <c r="H29" s="258"/>
    </row>
    <row r="30" spans="1:10" ht="16.5">
      <c r="A30" s="124" t="s">
        <v>426</v>
      </c>
      <c r="B30" s="125"/>
      <c r="C30" s="125"/>
      <c r="D30" s="125"/>
      <c r="E30" s="125"/>
      <c r="F30" s="125"/>
      <c r="G30" s="125"/>
      <c r="H30" s="126"/>
    </row>
    <row r="31" spans="1:10" ht="16.5">
      <c r="A31" s="127"/>
      <c r="B31" s="128"/>
      <c r="C31" s="128"/>
      <c r="D31" s="128"/>
      <c r="E31" s="128"/>
      <c r="F31" s="128"/>
      <c r="G31" s="128"/>
      <c r="H31" s="126"/>
    </row>
    <row r="32" spans="1:10" ht="33">
      <c r="A32" s="261" t="s">
        <v>398</v>
      </c>
      <c r="B32" s="261"/>
      <c r="C32" s="261"/>
      <c r="D32" s="261"/>
      <c r="E32" s="261"/>
      <c r="F32" s="261"/>
      <c r="G32" s="261"/>
      <c r="H32" s="114" t="s">
        <v>400</v>
      </c>
      <c r="I32" s="83" t="s">
        <v>399</v>
      </c>
      <c r="J32" s="83" t="s">
        <v>14</v>
      </c>
    </row>
    <row r="33" spans="1:10">
      <c r="A33" s="256" t="s">
        <v>464</v>
      </c>
      <c r="B33" s="256"/>
      <c r="C33" s="256"/>
      <c r="D33" s="256"/>
      <c r="E33" s="256"/>
      <c r="F33" s="256"/>
      <c r="G33" s="256"/>
      <c r="H33" s="101">
        <v>4.3636363636363633</v>
      </c>
      <c r="I33" s="57">
        <v>96</v>
      </c>
      <c r="J33" s="4" t="s">
        <v>401</v>
      </c>
    </row>
    <row r="34" spans="1:10">
      <c r="A34" s="256" t="s">
        <v>465</v>
      </c>
      <c r="B34" s="256"/>
      <c r="C34" s="256"/>
      <c r="D34" s="256"/>
      <c r="E34" s="256"/>
      <c r="F34" s="256"/>
      <c r="G34" s="256"/>
      <c r="H34" s="57">
        <v>13.090909090909092</v>
      </c>
      <c r="I34" s="57">
        <v>288</v>
      </c>
      <c r="J34" s="4" t="s">
        <v>401</v>
      </c>
    </row>
    <row r="36" spans="1:10">
      <c r="A36" t="s">
        <v>402</v>
      </c>
    </row>
  </sheetData>
  <mergeCells count="28">
    <mergeCell ref="A5:G5"/>
    <mergeCell ref="A6:G6"/>
    <mergeCell ref="A7:G7"/>
    <mergeCell ref="A21:G21"/>
    <mergeCell ref="A12:G12"/>
    <mergeCell ref="A13:G13"/>
    <mergeCell ref="A17:G17"/>
    <mergeCell ref="A8:G8"/>
    <mergeCell ref="A9:G9"/>
    <mergeCell ref="A10:G10"/>
    <mergeCell ref="A11:G11"/>
    <mergeCell ref="A14:G14"/>
    <mergeCell ref="A33:G33"/>
    <mergeCell ref="A34:G34"/>
    <mergeCell ref="H6:H17"/>
    <mergeCell ref="H19:H29"/>
    <mergeCell ref="A32:G32"/>
    <mergeCell ref="A28:G28"/>
    <mergeCell ref="A29:G29"/>
    <mergeCell ref="A22:G22"/>
    <mergeCell ref="A23:G23"/>
    <mergeCell ref="A24:G24"/>
    <mergeCell ref="A25:G25"/>
    <mergeCell ref="A26:G26"/>
    <mergeCell ref="A27:G27"/>
    <mergeCell ref="A18:G18"/>
    <mergeCell ref="A19:G19"/>
    <mergeCell ref="A20:G20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AW37"/>
  <sheetViews>
    <sheetView view="pageBreakPreview" zoomScale="60" workbookViewId="0">
      <selection activeCell="AF53" sqref="AF53"/>
    </sheetView>
  </sheetViews>
  <sheetFormatPr defaultColWidth="9.140625" defaultRowHeight="15" outlineLevelCol="1"/>
  <cols>
    <col min="1" max="1" width="3.42578125" style="1" customWidth="1"/>
    <col min="2" max="2" width="10.140625" style="1" customWidth="1"/>
    <col min="3" max="3" width="11.28515625" style="1" customWidth="1"/>
    <col min="4" max="6" width="9.140625" style="1"/>
    <col min="7" max="7" width="5" style="1" customWidth="1"/>
    <col min="8" max="8" width="0.85546875" style="1" customWidth="1"/>
    <col min="9" max="9" width="9.140625" style="1" customWidth="1"/>
    <col min="10" max="29" width="9.140625" style="1" customWidth="1" outlineLevel="1"/>
    <col min="30" max="30" width="12.28515625" style="1" customWidth="1"/>
    <col min="31" max="31" width="13" style="1" customWidth="1"/>
    <col min="32" max="43" width="9.140625" style="1"/>
    <col min="44" max="46" width="10.85546875" style="1" customWidth="1"/>
    <col min="47" max="47" width="13.140625" style="1" customWidth="1"/>
    <col min="48" max="48" width="16.5703125" style="1" customWidth="1"/>
    <col min="49" max="16384" width="9.140625" style="1"/>
  </cols>
  <sheetData>
    <row r="1" spans="1:48" ht="18.75">
      <c r="A1" s="136" t="s">
        <v>362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</row>
    <row r="2" spans="1:48" ht="21">
      <c r="A2" s="60" t="s">
        <v>392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</row>
    <row r="3" spans="1:48" ht="2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</row>
    <row r="4" spans="1:48" ht="23.25">
      <c r="A4" s="152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</row>
    <row r="5" spans="1:48" ht="25.5">
      <c r="A5" s="264" t="s">
        <v>0</v>
      </c>
      <c r="B5" s="265" t="s">
        <v>2</v>
      </c>
      <c r="C5" s="265"/>
      <c r="D5" s="265"/>
      <c r="E5" s="265"/>
      <c r="F5" s="265"/>
      <c r="G5" s="265"/>
      <c r="H5" s="265"/>
      <c r="I5" s="266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6"/>
      <c r="AE5" s="267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P5" s="267"/>
      <c r="AQ5" s="267"/>
      <c r="AR5" s="267"/>
      <c r="AS5" s="267"/>
      <c r="AT5" s="267"/>
      <c r="AU5" s="282"/>
    </row>
    <row r="6" spans="1:48" ht="153">
      <c r="A6" s="264"/>
      <c r="B6" s="265"/>
      <c r="C6" s="265"/>
      <c r="D6" s="265"/>
      <c r="E6" s="265"/>
      <c r="F6" s="265"/>
      <c r="G6" s="265"/>
      <c r="H6" s="265"/>
      <c r="I6" s="153" t="s">
        <v>16</v>
      </c>
      <c r="J6" s="153" t="s">
        <v>403</v>
      </c>
      <c r="K6" s="153" t="s">
        <v>89</v>
      </c>
      <c r="L6" s="153" t="s">
        <v>347</v>
      </c>
      <c r="M6" s="180" t="s">
        <v>470</v>
      </c>
      <c r="N6" s="153" t="s">
        <v>112</v>
      </c>
      <c r="O6" s="153" t="s">
        <v>118</v>
      </c>
      <c r="P6" s="153" t="s">
        <v>128</v>
      </c>
      <c r="Q6" s="153" t="s">
        <v>342</v>
      </c>
      <c r="R6" s="153" t="s">
        <v>141</v>
      </c>
      <c r="S6" s="153" t="s">
        <v>152</v>
      </c>
      <c r="T6" s="154" t="s">
        <v>157</v>
      </c>
      <c r="U6" s="153" t="s">
        <v>346</v>
      </c>
      <c r="V6" s="180" t="s">
        <v>471</v>
      </c>
      <c r="W6" s="154" t="s">
        <v>348</v>
      </c>
      <c r="X6" s="154" t="s">
        <v>349</v>
      </c>
      <c r="Y6" s="153" t="s">
        <v>350</v>
      </c>
      <c r="Z6" s="153" t="s">
        <v>351</v>
      </c>
      <c r="AA6" s="153" t="s">
        <v>352</v>
      </c>
      <c r="AB6" s="153" t="s">
        <v>353</v>
      </c>
      <c r="AC6" s="154" t="s">
        <v>227</v>
      </c>
      <c r="AD6" s="153" t="s">
        <v>440</v>
      </c>
      <c r="AE6" s="153" t="s">
        <v>466</v>
      </c>
      <c r="AF6" s="153" t="s">
        <v>441</v>
      </c>
      <c r="AG6" s="153" t="s">
        <v>442</v>
      </c>
      <c r="AH6" s="153" t="s">
        <v>443</v>
      </c>
      <c r="AI6" s="153" t="s">
        <v>444</v>
      </c>
      <c r="AJ6" s="153" t="s">
        <v>445</v>
      </c>
      <c r="AK6" s="153" t="s">
        <v>446</v>
      </c>
      <c r="AL6" s="153" t="s">
        <v>447</v>
      </c>
      <c r="AM6" s="153" t="s">
        <v>448</v>
      </c>
      <c r="AN6" s="153" t="s">
        <v>449</v>
      </c>
      <c r="AO6" s="153" t="s">
        <v>450</v>
      </c>
      <c r="AP6" s="153" t="s">
        <v>451</v>
      </c>
      <c r="AQ6" s="153" t="s">
        <v>452</v>
      </c>
      <c r="AR6" s="180" t="s">
        <v>463</v>
      </c>
      <c r="AS6" s="180" t="s">
        <v>467</v>
      </c>
      <c r="AT6" s="180" t="s">
        <v>468</v>
      </c>
      <c r="AU6" s="180" t="s">
        <v>469</v>
      </c>
      <c r="AV6" s="145" t="s">
        <v>29</v>
      </c>
    </row>
    <row r="7" spans="1:48" ht="23.25">
      <c r="A7" s="268" t="s">
        <v>359</v>
      </c>
      <c r="B7" s="269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60"/>
    </row>
    <row r="8" spans="1:48" ht="24" customHeight="1">
      <c r="A8" s="155">
        <v>1</v>
      </c>
      <c r="B8" s="270" t="s">
        <v>32</v>
      </c>
      <c r="C8" s="270"/>
      <c r="D8" s="270"/>
      <c r="E8" s="270"/>
      <c r="F8" s="270"/>
      <c r="G8" s="270"/>
      <c r="H8" s="270"/>
      <c r="I8" s="156">
        <f t="shared" ref="I8:AV8" si="0">SUM(I9:I12)</f>
        <v>608</v>
      </c>
      <c r="J8" s="156">
        <f t="shared" si="0"/>
        <v>418</v>
      </c>
      <c r="K8" s="156">
        <f t="shared" si="0"/>
        <v>728</v>
      </c>
      <c r="L8" s="156">
        <f t="shared" si="0"/>
        <v>418</v>
      </c>
      <c r="M8" s="156">
        <f t="shared" si="0"/>
        <v>728</v>
      </c>
      <c r="N8" s="156">
        <f t="shared" si="0"/>
        <v>728</v>
      </c>
      <c r="O8" s="156">
        <f t="shared" si="0"/>
        <v>418</v>
      </c>
      <c r="P8" s="156">
        <f t="shared" si="0"/>
        <v>608</v>
      </c>
      <c r="Q8" s="156">
        <f t="shared" si="0"/>
        <v>728</v>
      </c>
      <c r="R8" s="156">
        <f t="shared" si="0"/>
        <v>728</v>
      </c>
      <c r="S8" s="156">
        <f t="shared" si="0"/>
        <v>608</v>
      </c>
      <c r="T8" s="156">
        <f t="shared" si="0"/>
        <v>1428</v>
      </c>
      <c r="U8" s="156">
        <f t="shared" si="0"/>
        <v>608</v>
      </c>
      <c r="V8" s="156">
        <f t="shared" si="0"/>
        <v>418</v>
      </c>
      <c r="W8" s="156">
        <f t="shared" si="0"/>
        <v>1028</v>
      </c>
      <c r="X8" s="156">
        <f t="shared" si="0"/>
        <v>728</v>
      </c>
      <c r="Y8" s="156">
        <f t="shared" si="0"/>
        <v>418</v>
      </c>
      <c r="Z8" s="156">
        <f t="shared" si="0"/>
        <v>728</v>
      </c>
      <c r="AA8" s="156">
        <f t="shared" si="0"/>
        <v>418</v>
      </c>
      <c r="AB8" s="156">
        <f t="shared" si="0"/>
        <v>728</v>
      </c>
      <c r="AC8" s="156">
        <f t="shared" si="0"/>
        <v>2228</v>
      </c>
      <c r="AD8" s="156">
        <f t="shared" si="0"/>
        <v>418</v>
      </c>
      <c r="AE8" s="156">
        <f t="shared" si="0"/>
        <v>418</v>
      </c>
      <c r="AF8" s="156">
        <f t="shared" si="0"/>
        <v>418</v>
      </c>
      <c r="AG8" s="156">
        <f t="shared" si="0"/>
        <v>418</v>
      </c>
      <c r="AH8" s="156">
        <f t="shared" si="0"/>
        <v>418</v>
      </c>
      <c r="AI8" s="156">
        <f t="shared" si="0"/>
        <v>418</v>
      </c>
      <c r="AJ8" s="156">
        <f t="shared" si="0"/>
        <v>418</v>
      </c>
      <c r="AK8" s="156">
        <f t="shared" si="0"/>
        <v>418</v>
      </c>
      <c r="AL8" s="156">
        <f t="shared" si="0"/>
        <v>418</v>
      </c>
      <c r="AM8" s="156">
        <f t="shared" si="0"/>
        <v>418</v>
      </c>
      <c r="AN8" s="156">
        <f t="shared" si="0"/>
        <v>418</v>
      </c>
      <c r="AO8" s="156">
        <f t="shared" si="0"/>
        <v>418</v>
      </c>
      <c r="AP8" s="156">
        <f t="shared" si="0"/>
        <v>418</v>
      </c>
      <c r="AQ8" s="156">
        <f t="shared" si="0"/>
        <v>418</v>
      </c>
      <c r="AR8" s="156">
        <v>418</v>
      </c>
      <c r="AS8" s="156">
        <v>40</v>
      </c>
      <c r="AT8" s="156">
        <v>40</v>
      </c>
      <c r="AU8" s="156">
        <v>418</v>
      </c>
      <c r="AV8" s="146">
        <f t="shared" si="0"/>
        <v>22136</v>
      </c>
    </row>
    <row r="9" spans="1:48" ht="39" customHeight="1">
      <c r="A9" s="155">
        <v>2</v>
      </c>
      <c r="B9" s="277" t="s">
        <v>397</v>
      </c>
      <c r="C9" s="277"/>
      <c r="D9" s="277"/>
      <c r="E9" s="277"/>
      <c r="F9" s="277"/>
      <c r="G9" s="277"/>
      <c r="H9" s="277"/>
      <c r="I9" s="157">
        <v>608</v>
      </c>
      <c r="J9" s="158">
        <v>418</v>
      </c>
      <c r="K9" s="157">
        <v>228</v>
      </c>
      <c r="L9" s="158">
        <v>418</v>
      </c>
      <c r="M9" s="157">
        <v>228</v>
      </c>
      <c r="N9" s="158">
        <v>228</v>
      </c>
      <c r="O9" s="157">
        <v>418</v>
      </c>
      <c r="P9" s="158">
        <v>608</v>
      </c>
      <c r="Q9" s="159">
        <v>228</v>
      </c>
      <c r="R9" s="158">
        <v>228</v>
      </c>
      <c r="S9" s="159">
        <v>608</v>
      </c>
      <c r="T9" s="158">
        <v>228</v>
      </c>
      <c r="U9" s="159">
        <v>608</v>
      </c>
      <c r="V9" s="158">
        <v>418</v>
      </c>
      <c r="W9" s="159">
        <v>228</v>
      </c>
      <c r="X9" s="158">
        <v>228</v>
      </c>
      <c r="Y9" s="159">
        <v>418</v>
      </c>
      <c r="Z9" s="158">
        <v>228</v>
      </c>
      <c r="AA9" s="159">
        <v>418</v>
      </c>
      <c r="AB9" s="158">
        <v>228</v>
      </c>
      <c r="AC9" s="159">
        <v>228</v>
      </c>
      <c r="AD9" s="157">
        <v>418</v>
      </c>
      <c r="AE9" s="157">
        <v>418</v>
      </c>
      <c r="AF9" s="157">
        <v>418</v>
      </c>
      <c r="AG9" s="157">
        <v>418</v>
      </c>
      <c r="AH9" s="157">
        <v>418</v>
      </c>
      <c r="AI9" s="157">
        <v>418</v>
      </c>
      <c r="AJ9" s="157">
        <v>418</v>
      </c>
      <c r="AK9" s="157">
        <v>418</v>
      </c>
      <c r="AL9" s="157">
        <v>418</v>
      </c>
      <c r="AM9" s="157">
        <v>418</v>
      </c>
      <c r="AN9" s="157">
        <v>418</v>
      </c>
      <c r="AO9" s="157">
        <v>418</v>
      </c>
      <c r="AP9" s="157">
        <v>418</v>
      </c>
      <c r="AQ9" s="157">
        <v>418</v>
      </c>
      <c r="AR9" s="157">
        <v>418</v>
      </c>
      <c r="AS9" s="157"/>
      <c r="AT9" s="157"/>
      <c r="AU9" s="157">
        <v>418</v>
      </c>
      <c r="AV9" s="146">
        <f>SUM(I9:AU9)</f>
        <v>14136</v>
      </c>
    </row>
    <row r="10" spans="1:48" ht="25.5">
      <c r="A10" s="155">
        <v>3</v>
      </c>
      <c r="B10" s="277" t="s">
        <v>34</v>
      </c>
      <c r="C10" s="277"/>
      <c r="D10" s="277"/>
      <c r="E10" s="277"/>
      <c r="F10" s="277"/>
      <c r="G10" s="277"/>
      <c r="H10" s="277"/>
      <c r="I10" s="157">
        <v>0</v>
      </c>
      <c r="J10" s="158"/>
      <c r="K10" s="157">
        <v>500</v>
      </c>
      <c r="L10" s="158"/>
      <c r="M10" s="157">
        <v>500</v>
      </c>
      <c r="N10" s="158">
        <v>500</v>
      </c>
      <c r="O10" s="157"/>
      <c r="P10" s="158">
        <v>0</v>
      </c>
      <c r="Q10" s="159">
        <v>500</v>
      </c>
      <c r="R10" s="158">
        <v>500</v>
      </c>
      <c r="S10" s="159"/>
      <c r="T10" s="158">
        <v>1200</v>
      </c>
      <c r="U10" s="159">
        <v>0</v>
      </c>
      <c r="V10" s="158"/>
      <c r="W10" s="159">
        <v>800</v>
      </c>
      <c r="X10" s="158">
        <v>500</v>
      </c>
      <c r="Y10" s="159"/>
      <c r="Z10" s="158">
        <v>500</v>
      </c>
      <c r="AA10" s="159">
        <v>0</v>
      </c>
      <c r="AB10" s="158">
        <v>500</v>
      </c>
      <c r="AC10" s="159">
        <v>2000</v>
      </c>
      <c r="AD10" s="157"/>
      <c r="AE10" s="158"/>
      <c r="AF10" s="157"/>
      <c r="AG10" s="158"/>
      <c r="AH10" s="157"/>
      <c r="AI10" s="158"/>
      <c r="AJ10" s="157"/>
      <c r="AK10" s="158"/>
      <c r="AL10" s="159"/>
      <c r="AM10" s="158"/>
      <c r="AN10" s="159"/>
      <c r="AO10" s="158"/>
      <c r="AP10" s="159"/>
      <c r="AQ10" s="158"/>
      <c r="AR10" s="158"/>
      <c r="AS10" s="158"/>
      <c r="AT10" s="158"/>
      <c r="AU10" s="158"/>
      <c r="AV10" s="146">
        <v>8000</v>
      </c>
    </row>
    <row r="11" spans="1:48" ht="25.5">
      <c r="A11" s="155">
        <v>4</v>
      </c>
      <c r="B11" s="277" t="s">
        <v>35</v>
      </c>
      <c r="C11" s="277"/>
      <c r="D11" s="277"/>
      <c r="E11" s="277"/>
      <c r="F11" s="277"/>
      <c r="G11" s="277"/>
      <c r="H11" s="277"/>
      <c r="I11" s="157">
        <v>0</v>
      </c>
      <c r="J11" s="158">
        <v>0</v>
      </c>
      <c r="K11" s="157">
        <v>0</v>
      </c>
      <c r="L11" s="158">
        <v>0</v>
      </c>
      <c r="M11" s="157">
        <v>0</v>
      </c>
      <c r="N11" s="158">
        <v>0</v>
      </c>
      <c r="O11" s="157">
        <v>0</v>
      </c>
      <c r="P11" s="158">
        <v>0</v>
      </c>
      <c r="Q11" s="159">
        <v>0</v>
      </c>
      <c r="R11" s="158">
        <v>0</v>
      </c>
      <c r="S11" s="159">
        <v>0</v>
      </c>
      <c r="T11" s="158"/>
      <c r="U11" s="159">
        <v>0</v>
      </c>
      <c r="V11" s="158">
        <v>0</v>
      </c>
      <c r="W11" s="159">
        <v>0</v>
      </c>
      <c r="X11" s="158">
        <v>0</v>
      </c>
      <c r="Y11" s="159">
        <v>0</v>
      </c>
      <c r="Z11" s="158">
        <v>0</v>
      </c>
      <c r="AA11" s="159">
        <v>0</v>
      </c>
      <c r="AB11" s="158">
        <v>0</v>
      </c>
      <c r="AC11" s="159"/>
      <c r="AD11" s="157"/>
      <c r="AE11" s="158"/>
      <c r="AF11" s="157"/>
      <c r="AG11" s="158"/>
      <c r="AH11" s="157"/>
      <c r="AI11" s="158"/>
      <c r="AJ11" s="157"/>
      <c r="AK11" s="158"/>
      <c r="AL11" s="159"/>
      <c r="AM11" s="158"/>
      <c r="AN11" s="159"/>
      <c r="AO11" s="158"/>
      <c r="AP11" s="159"/>
      <c r="AQ11" s="158"/>
      <c r="AR11" s="158"/>
      <c r="AS11" s="158"/>
      <c r="AT11" s="158"/>
      <c r="AU11" s="158"/>
      <c r="AV11" s="146">
        <f t="shared" ref="AV11:AV12" si="1">SUM(X11:AQ11)</f>
        <v>0</v>
      </c>
    </row>
    <row r="12" spans="1:48" ht="25.5">
      <c r="A12" s="155">
        <v>5</v>
      </c>
      <c r="B12" s="277" t="s">
        <v>360</v>
      </c>
      <c r="C12" s="277"/>
      <c r="D12" s="277"/>
      <c r="E12" s="277"/>
      <c r="F12" s="277"/>
      <c r="G12" s="277"/>
      <c r="H12" s="277"/>
      <c r="I12" s="157">
        <v>0</v>
      </c>
      <c r="J12" s="158">
        <v>0</v>
      </c>
      <c r="K12" s="157">
        <v>0</v>
      </c>
      <c r="L12" s="158">
        <v>0</v>
      </c>
      <c r="M12" s="157">
        <v>0</v>
      </c>
      <c r="N12" s="158">
        <v>0</v>
      </c>
      <c r="O12" s="157">
        <v>0</v>
      </c>
      <c r="P12" s="158">
        <v>0</v>
      </c>
      <c r="Q12" s="159">
        <v>0</v>
      </c>
      <c r="R12" s="158">
        <v>0</v>
      </c>
      <c r="S12" s="159">
        <v>0</v>
      </c>
      <c r="T12" s="158"/>
      <c r="U12" s="159">
        <v>0</v>
      </c>
      <c r="V12" s="158">
        <v>0</v>
      </c>
      <c r="W12" s="159">
        <v>0</v>
      </c>
      <c r="X12" s="158">
        <v>0</v>
      </c>
      <c r="Y12" s="159">
        <v>0</v>
      </c>
      <c r="Z12" s="158">
        <v>0</v>
      </c>
      <c r="AA12" s="159">
        <v>0</v>
      </c>
      <c r="AB12" s="158">
        <v>0</v>
      </c>
      <c r="AC12" s="159"/>
      <c r="AD12" s="157"/>
      <c r="AE12" s="158"/>
      <c r="AF12" s="157"/>
      <c r="AG12" s="158"/>
      <c r="AH12" s="157"/>
      <c r="AI12" s="158"/>
      <c r="AJ12" s="157"/>
      <c r="AK12" s="158"/>
      <c r="AL12" s="159"/>
      <c r="AM12" s="158"/>
      <c r="AN12" s="159"/>
      <c r="AO12" s="158"/>
      <c r="AP12" s="159"/>
      <c r="AQ12" s="158"/>
      <c r="AR12" s="158"/>
      <c r="AS12" s="158"/>
      <c r="AT12" s="158"/>
      <c r="AU12" s="158"/>
      <c r="AV12" s="146">
        <f t="shared" si="1"/>
        <v>0</v>
      </c>
    </row>
    <row r="13" spans="1:48" ht="24" customHeight="1">
      <c r="A13" s="160">
        <v>7</v>
      </c>
      <c r="B13" s="289" t="s">
        <v>395</v>
      </c>
      <c r="C13" s="289"/>
      <c r="D13" s="289"/>
      <c r="E13" s="289"/>
      <c r="F13" s="289"/>
      <c r="G13" s="289"/>
      <c r="H13" s="289"/>
      <c r="I13" s="161">
        <v>15</v>
      </c>
      <c r="J13" s="161">
        <v>15</v>
      </c>
      <c r="K13" s="161">
        <v>15</v>
      </c>
      <c r="L13" s="161">
        <v>15</v>
      </c>
      <c r="M13" s="161">
        <v>15</v>
      </c>
      <c r="N13" s="161">
        <v>15</v>
      </c>
      <c r="O13" s="161">
        <v>15</v>
      </c>
      <c r="P13" s="161">
        <v>15</v>
      </c>
      <c r="Q13" s="161">
        <v>15</v>
      </c>
      <c r="R13" s="161">
        <v>15</v>
      </c>
      <c r="S13" s="161">
        <v>15</v>
      </c>
      <c r="T13" s="161">
        <v>15</v>
      </c>
      <c r="U13" s="161">
        <v>15</v>
      </c>
      <c r="V13" s="161">
        <v>15</v>
      </c>
      <c r="W13" s="161">
        <v>15</v>
      </c>
      <c r="X13" s="161">
        <v>15</v>
      </c>
      <c r="Y13" s="161">
        <v>15</v>
      </c>
      <c r="Z13" s="161">
        <v>15</v>
      </c>
      <c r="AA13" s="161">
        <v>15</v>
      </c>
      <c r="AB13" s="161">
        <v>15</v>
      </c>
      <c r="AC13" s="161">
        <v>15</v>
      </c>
      <c r="AD13" s="161">
        <v>15</v>
      </c>
      <c r="AE13" s="161">
        <v>15</v>
      </c>
      <c r="AF13" s="161">
        <v>15</v>
      </c>
      <c r="AG13" s="161">
        <v>15</v>
      </c>
      <c r="AH13" s="161">
        <v>15</v>
      </c>
      <c r="AI13" s="161">
        <v>15</v>
      </c>
      <c r="AJ13" s="161">
        <v>15</v>
      </c>
      <c r="AK13" s="161">
        <v>15</v>
      </c>
      <c r="AL13" s="161">
        <v>15</v>
      </c>
      <c r="AM13" s="161">
        <v>15</v>
      </c>
      <c r="AN13" s="161">
        <v>15</v>
      </c>
      <c r="AO13" s="161">
        <v>15</v>
      </c>
      <c r="AP13" s="161">
        <v>15</v>
      </c>
      <c r="AQ13" s="161">
        <v>15</v>
      </c>
      <c r="AR13" s="161">
        <v>15</v>
      </c>
      <c r="AS13" s="161">
        <v>15</v>
      </c>
      <c r="AT13" s="161">
        <v>15</v>
      </c>
      <c r="AU13" s="161">
        <v>15</v>
      </c>
      <c r="AV13" s="147">
        <f>SUM(I13:AU13)</f>
        <v>585</v>
      </c>
    </row>
    <row r="14" spans="1:48" ht="25.5" customHeight="1">
      <c r="A14" s="155">
        <v>16</v>
      </c>
      <c r="B14" s="270" t="s">
        <v>396</v>
      </c>
      <c r="C14" s="270"/>
      <c r="D14" s="270"/>
      <c r="E14" s="270"/>
      <c r="F14" s="270"/>
      <c r="G14" s="270"/>
      <c r="H14" s="270"/>
      <c r="I14" s="162">
        <v>25</v>
      </c>
      <c r="J14" s="162">
        <v>25</v>
      </c>
      <c r="K14" s="162">
        <v>25</v>
      </c>
      <c r="L14" s="162">
        <v>25</v>
      </c>
      <c r="M14" s="162">
        <v>25</v>
      </c>
      <c r="N14" s="162">
        <v>25</v>
      </c>
      <c r="O14" s="162">
        <v>25</v>
      </c>
      <c r="P14" s="162">
        <v>25</v>
      </c>
      <c r="Q14" s="162">
        <v>25</v>
      </c>
      <c r="R14" s="162">
        <v>25</v>
      </c>
      <c r="S14" s="162">
        <v>25</v>
      </c>
      <c r="T14" s="162">
        <v>25</v>
      </c>
      <c r="U14" s="162">
        <v>25</v>
      </c>
      <c r="V14" s="162">
        <v>25</v>
      </c>
      <c r="W14" s="162">
        <v>25</v>
      </c>
      <c r="X14" s="162">
        <v>25</v>
      </c>
      <c r="Y14" s="162">
        <v>25</v>
      </c>
      <c r="Z14" s="162">
        <v>25</v>
      </c>
      <c r="AA14" s="162">
        <v>25</v>
      </c>
      <c r="AB14" s="162">
        <v>25</v>
      </c>
      <c r="AC14" s="162">
        <v>25</v>
      </c>
      <c r="AD14" s="162">
        <v>25</v>
      </c>
      <c r="AE14" s="162">
        <v>25</v>
      </c>
      <c r="AF14" s="162">
        <v>25</v>
      </c>
      <c r="AG14" s="162">
        <v>25</v>
      </c>
      <c r="AH14" s="162">
        <v>25</v>
      </c>
      <c r="AI14" s="162">
        <v>25</v>
      </c>
      <c r="AJ14" s="162">
        <v>25</v>
      </c>
      <c r="AK14" s="162">
        <v>25</v>
      </c>
      <c r="AL14" s="162">
        <v>25</v>
      </c>
      <c r="AM14" s="162">
        <v>25</v>
      </c>
      <c r="AN14" s="162">
        <v>25</v>
      </c>
      <c r="AO14" s="162">
        <v>25</v>
      </c>
      <c r="AP14" s="162">
        <v>25</v>
      </c>
      <c r="AQ14" s="162">
        <v>25</v>
      </c>
      <c r="AR14" s="162">
        <v>25</v>
      </c>
      <c r="AS14" s="162">
        <v>25</v>
      </c>
      <c r="AT14" s="162">
        <v>25</v>
      </c>
      <c r="AU14" s="162">
        <v>25</v>
      </c>
      <c r="AV14" s="147">
        <f>SUM(I14:AU14)</f>
        <v>975</v>
      </c>
    </row>
    <row r="15" spans="1:48" ht="25.5">
      <c r="A15" s="163"/>
      <c r="B15" s="271" t="s">
        <v>358</v>
      </c>
      <c r="C15" s="271"/>
      <c r="D15" s="271"/>
      <c r="E15" s="271"/>
      <c r="F15" s="271"/>
      <c r="G15" s="271"/>
      <c r="H15" s="271"/>
      <c r="I15" s="164">
        <f t="shared" ref="I15:AC15" si="2">I8+I13+I14</f>
        <v>648</v>
      </c>
      <c r="J15" s="165">
        <f t="shared" si="2"/>
        <v>458</v>
      </c>
      <c r="K15" s="166">
        <f t="shared" si="2"/>
        <v>768</v>
      </c>
      <c r="L15" s="165">
        <f t="shared" si="2"/>
        <v>458</v>
      </c>
      <c r="M15" s="166">
        <f t="shared" si="2"/>
        <v>768</v>
      </c>
      <c r="N15" s="165">
        <f t="shared" si="2"/>
        <v>768</v>
      </c>
      <c r="O15" s="166">
        <f t="shared" si="2"/>
        <v>458</v>
      </c>
      <c r="P15" s="165">
        <f t="shared" si="2"/>
        <v>648</v>
      </c>
      <c r="Q15" s="166">
        <f t="shared" si="2"/>
        <v>768</v>
      </c>
      <c r="R15" s="165">
        <f t="shared" si="2"/>
        <v>768</v>
      </c>
      <c r="S15" s="166">
        <f t="shared" si="2"/>
        <v>648</v>
      </c>
      <c r="T15" s="165">
        <f t="shared" si="2"/>
        <v>1468</v>
      </c>
      <c r="U15" s="166">
        <f t="shared" si="2"/>
        <v>648</v>
      </c>
      <c r="V15" s="165">
        <f t="shared" si="2"/>
        <v>458</v>
      </c>
      <c r="W15" s="166">
        <f t="shared" si="2"/>
        <v>1068</v>
      </c>
      <c r="X15" s="165">
        <v>768</v>
      </c>
      <c r="Y15" s="166">
        <v>458</v>
      </c>
      <c r="Z15" s="165">
        <v>768</v>
      </c>
      <c r="AA15" s="166">
        <v>458</v>
      </c>
      <c r="AB15" s="165">
        <v>768</v>
      </c>
      <c r="AC15" s="166">
        <f t="shared" si="2"/>
        <v>2268</v>
      </c>
      <c r="AD15" s="167">
        <f>AD8+AD13+AD14</f>
        <v>458</v>
      </c>
      <c r="AE15" s="167">
        <f t="shared" ref="AE15" si="3">AE8+AE13+AE14</f>
        <v>458</v>
      </c>
      <c r="AF15" s="167">
        <f t="shared" ref="AF15" si="4">AF8+AF13+AF14</f>
        <v>458</v>
      </c>
      <c r="AG15" s="167">
        <f t="shared" ref="AG15" si="5">AG8+AG13+AG14</f>
        <v>458</v>
      </c>
      <c r="AH15" s="167">
        <f t="shared" ref="AH15" si="6">AH8+AH13+AH14</f>
        <v>458</v>
      </c>
      <c r="AI15" s="167">
        <f t="shared" ref="AI15" si="7">AI8+AI13+AI14</f>
        <v>458</v>
      </c>
      <c r="AJ15" s="167">
        <f t="shared" ref="AJ15" si="8">AJ8+AJ13+AJ14</f>
        <v>458</v>
      </c>
      <c r="AK15" s="167">
        <f t="shared" ref="AK15" si="9">AK8+AK13+AK14</f>
        <v>458</v>
      </c>
      <c r="AL15" s="167">
        <f t="shared" ref="AL15" si="10">AL8+AL13+AL14</f>
        <v>458</v>
      </c>
      <c r="AM15" s="167">
        <f t="shared" ref="AM15" si="11">AM8+AM13+AM14</f>
        <v>458</v>
      </c>
      <c r="AN15" s="167">
        <f t="shared" ref="AN15" si="12">AN8+AN13+AN14</f>
        <v>458</v>
      </c>
      <c r="AO15" s="167">
        <f t="shared" ref="AO15" si="13">AO8+AO13+AO14</f>
        <v>458</v>
      </c>
      <c r="AP15" s="167">
        <f t="shared" ref="AP15" si="14">AP8+AP13+AP14</f>
        <v>458</v>
      </c>
      <c r="AQ15" s="167">
        <f t="shared" ref="AQ15:AV15" si="15">AQ8+AQ13+AQ14</f>
        <v>458</v>
      </c>
      <c r="AR15" s="167">
        <v>458</v>
      </c>
      <c r="AS15" s="167">
        <v>40</v>
      </c>
      <c r="AT15" s="167">
        <v>40</v>
      </c>
      <c r="AU15" s="167">
        <v>458</v>
      </c>
      <c r="AV15" s="148">
        <f t="shared" si="15"/>
        <v>23696</v>
      </c>
    </row>
    <row r="16" spans="1:48" ht="25.5">
      <c r="A16" s="163"/>
      <c r="B16" s="168"/>
      <c r="C16" s="168"/>
      <c r="D16" s="168"/>
      <c r="E16" s="168"/>
      <c r="F16" s="168"/>
      <c r="G16" s="168"/>
      <c r="H16" s="168"/>
      <c r="I16" s="169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49"/>
    </row>
    <row r="17" spans="1:49" ht="23.25">
      <c r="A17" s="273" t="s">
        <v>284</v>
      </c>
      <c r="B17" s="273"/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60"/>
    </row>
    <row r="18" spans="1:49" ht="23.25">
      <c r="A18" s="273"/>
      <c r="B18" s="273"/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60"/>
    </row>
    <row r="19" spans="1:49" ht="25.5">
      <c r="A19" s="172">
        <v>25</v>
      </c>
      <c r="B19" s="274" t="s">
        <v>271</v>
      </c>
      <c r="C19" s="275"/>
      <c r="D19" s="275"/>
      <c r="E19" s="275"/>
      <c r="F19" s="275"/>
      <c r="G19" s="275"/>
      <c r="H19" s="276"/>
      <c r="I19" s="173">
        <f t="shared" ref="I19:AQ19" si="16">SUM(I20:I23)</f>
        <v>0</v>
      </c>
      <c r="J19" s="173">
        <f t="shared" si="16"/>
        <v>0</v>
      </c>
      <c r="K19" s="173">
        <f t="shared" si="16"/>
        <v>0</v>
      </c>
      <c r="L19" s="173">
        <f t="shared" si="16"/>
        <v>0</v>
      </c>
      <c r="M19" s="173">
        <v>0</v>
      </c>
      <c r="N19" s="173">
        <f t="shared" si="16"/>
        <v>0</v>
      </c>
      <c r="O19" s="173">
        <v>0</v>
      </c>
      <c r="P19" s="173">
        <f t="shared" si="16"/>
        <v>0</v>
      </c>
      <c r="Q19" s="173">
        <f t="shared" si="16"/>
        <v>0</v>
      </c>
      <c r="R19" s="173">
        <v>0</v>
      </c>
      <c r="S19" s="173">
        <f t="shared" si="16"/>
        <v>0</v>
      </c>
      <c r="T19" s="173">
        <f t="shared" si="16"/>
        <v>0</v>
      </c>
      <c r="U19" s="173">
        <f t="shared" si="16"/>
        <v>0</v>
      </c>
      <c r="V19" s="173">
        <f t="shared" si="16"/>
        <v>0</v>
      </c>
      <c r="W19" s="173">
        <f t="shared" si="16"/>
        <v>0</v>
      </c>
      <c r="X19" s="173">
        <v>0</v>
      </c>
      <c r="Y19" s="173">
        <f t="shared" si="16"/>
        <v>0</v>
      </c>
      <c r="Z19" s="173">
        <v>0</v>
      </c>
      <c r="AA19" s="173">
        <v>0</v>
      </c>
      <c r="AB19" s="173">
        <v>0</v>
      </c>
      <c r="AC19" s="173">
        <f t="shared" si="16"/>
        <v>0</v>
      </c>
      <c r="AD19" s="173">
        <f t="shared" si="16"/>
        <v>0</v>
      </c>
      <c r="AE19" s="173">
        <f t="shared" si="16"/>
        <v>0</v>
      </c>
      <c r="AF19" s="173">
        <f t="shared" si="16"/>
        <v>0</v>
      </c>
      <c r="AG19" s="173">
        <f t="shared" si="16"/>
        <v>0</v>
      </c>
      <c r="AH19" s="173">
        <f t="shared" si="16"/>
        <v>0</v>
      </c>
      <c r="AI19" s="173">
        <f t="shared" si="16"/>
        <v>0</v>
      </c>
      <c r="AJ19" s="173">
        <f t="shared" si="16"/>
        <v>0</v>
      </c>
      <c r="AK19" s="173">
        <f t="shared" si="16"/>
        <v>0</v>
      </c>
      <c r="AL19" s="173">
        <f t="shared" si="16"/>
        <v>0</v>
      </c>
      <c r="AM19" s="173">
        <f t="shared" si="16"/>
        <v>0</v>
      </c>
      <c r="AN19" s="173">
        <f t="shared" si="16"/>
        <v>0</v>
      </c>
      <c r="AO19" s="173">
        <f t="shared" si="16"/>
        <v>0</v>
      </c>
      <c r="AP19" s="173">
        <f t="shared" si="16"/>
        <v>0</v>
      </c>
      <c r="AQ19" s="173">
        <f t="shared" si="16"/>
        <v>0</v>
      </c>
      <c r="AR19" s="173">
        <v>0</v>
      </c>
      <c r="AS19" s="173">
        <v>0</v>
      </c>
      <c r="AT19" s="173">
        <v>0</v>
      </c>
      <c r="AU19" s="173">
        <v>0</v>
      </c>
      <c r="AV19" s="146">
        <f>AV20+AV21+AV22+AV23</f>
        <v>0</v>
      </c>
    </row>
    <row r="20" spans="1:49" ht="25.5">
      <c r="A20" s="155">
        <v>26</v>
      </c>
      <c r="B20" s="277" t="s">
        <v>432</v>
      </c>
      <c r="C20" s="277"/>
      <c r="D20" s="277"/>
      <c r="E20" s="277"/>
      <c r="F20" s="277"/>
      <c r="G20" s="277"/>
      <c r="H20" s="277"/>
      <c r="I20" s="157"/>
      <c r="J20" s="158"/>
      <c r="K20" s="157"/>
      <c r="L20" s="158"/>
      <c r="M20" s="157"/>
      <c r="N20" s="158"/>
      <c r="O20" s="157"/>
      <c r="P20" s="158"/>
      <c r="Q20" s="157"/>
      <c r="R20" s="158"/>
      <c r="S20" s="157"/>
      <c r="T20" s="158"/>
      <c r="U20" s="157"/>
      <c r="V20" s="158"/>
      <c r="W20" s="157"/>
      <c r="X20" s="158"/>
      <c r="Y20" s="157"/>
      <c r="Z20" s="158"/>
      <c r="AA20" s="157"/>
      <c r="AB20" s="158"/>
      <c r="AC20" s="157"/>
      <c r="AD20" s="157"/>
      <c r="AE20" s="158"/>
      <c r="AF20" s="157"/>
      <c r="AG20" s="158"/>
      <c r="AH20" s="157"/>
      <c r="AI20" s="158"/>
      <c r="AJ20" s="157"/>
      <c r="AK20" s="158"/>
      <c r="AL20" s="157"/>
      <c r="AM20" s="158"/>
      <c r="AN20" s="157"/>
      <c r="AO20" s="158"/>
      <c r="AP20" s="157"/>
      <c r="AQ20" s="158"/>
      <c r="AR20" s="158"/>
      <c r="AS20" s="158"/>
      <c r="AT20" s="158"/>
      <c r="AU20" s="158"/>
      <c r="AV20" s="146">
        <f>SUM(I20:AQ20)</f>
        <v>0</v>
      </c>
    </row>
    <row r="21" spans="1:49" s="143" customFormat="1" ht="25.5">
      <c r="A21" s="183">
        <v>27</v>
      </c>
      <c r="B21" s="278" t="s">
        <v>433</v>
      </c>
      <c r="C21" s="278"/>
      <c r="D21" s="278"/>
      <c r="E21" s="278"/>
      <c r="F21" s="278"/>
      <c r="G21" s="278"/>
      <c r="H21" s="278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82">
        <f>SUM(I21:AU21)</f>
        <v>0</v>
      </c>
      <c r="AW21" s="19"/>
    </row>
    <row r="22" spans="1:49" ht="25.5">
      <c r="A22" s="155">
        <v>28</v>
      </c>
      <c r="B22" s="279" t="s">
        <v>431</v>
      </c>
      <c r="C22" s="280"/>
      <c r="D22" s="280"/>
      <c r="E22" s="280"/>
      <c r="F22" s="280"/>
      <c r="G22" s="280"/>
      <c r="H22" s="281"/>
      <c r="I22" s="157"/>
      <c r="J22" s="158"/>
      <c r="K22" s="159"/>
      <c r="L22" s="158"/>
      <c r="M22" s="159"/>
      <c r="N22" s="158"/>
      <c r="O22" s="159"/>
      <c r="P22" s="158"/>
      <c r="Q22" s="159"/>
      <c r="R22" s="158"/>
      <c r="S22" s="159"/>
      <c r="T22" s="158"/>
      <c r="U22" s="159"/>
      <c r="V22" s="158"/>
      <c r="W22" s="174"/>
      <c r="X22" s="158"/>
      <c r="Y22" s="159"/>
      <c r="Z22" s="158"/>
      <c r="AA22" s="159"/>
      <c r="AB22" s="158"/>
      <c r="AC22" s="175"/>
      <c r="AD22" s="157"/>
      <c r="AE22" s="158"/>
      <c r="AF22" s="159"/>
      <c r="AG22" s="158"/>
      <c r="AH22" s="159"/>
      <c r="AI22" s="158"/>
      <c r="AJ22" s="159"/>
      <c r="AK22" s="158"/>
      <c r="AL22" s="159"/>
      <c r="AM22" s="158"/>
      <c r="AN22" s="159"/>
      <c r="AO22" s="158"/>
      <c r="AP22" s="159"/>
      <c r="AQ22" s="158"/>
      <c r="AR22" s="158"/>
      <c r="AS22" s="158"/>
      <c r="AT22" s="158"/>
      <c r="AU22" s="158"/>
      <c r="AV22" s="146">
        <f t="shared" ref="AV22:AV23" si="17">SUM(I22:AQ22)</f>
        <v>0</v>
      </c>
    </row>
    <row r="23" spans="1:49" ht="25.5">
      <c r="A23" s="155">
        <v>29</v>
      </c>
      <c r="B23" s="277" t="s">
        <v>354</v>
      </c>
      <c r="C23" s="277"/>
      <c r="D23" s="277"/>
      <c r="E23" s="277"/>
      <c r="F23" s="277"/>
      <c r="G23" s="277"/>
      <c r="H23" s="277"/>
      <c r="I23" s="157"/>
      <c r="J23" s="158"/>
      <c r="K23" s="159"/>
      <c r="L23" s="158"/>
      <c r="M23" s="159"/>
      <c r="N23" s="158"/>
      <c r="O23" s="159"/>
      <c r="P23" s="158"/>
      <c r="Q23" s="159"/>
      <c r="R23" s="158"/>
      <c r="S23" s="159"/>
      <c r="T23" s="158"/>
      <c r="U23" s="159"/>
      <c r="V23" s="158"/>
      <c r="W23" s="174"/>
      <c r="X23" s="158"/>
      <c r="Y23" s="159"/>
      <c r="Z23" s="158"/>
      <c r="AA23" s="159"/>
      <c r="AB23" s="158"/>
      <c r="AC23" s="159"/>
      <c r="AD23" s="157"/>
      <c r="AE23" s="158"/>
      <c r="AF23" s="159"/>
      <c r="AG23" s="158"/>
      <c r="AH23" s="159"/>
      <c r="AI23" s="158"/>
      <c r="AJ23" s="159"/>
      <c r="AK23" s="158"/>
      <c r="AL23" s="159"/>
      <c r="AM23" s="158"/>
      <c r="AN23" s="159"/>
      <c r="AO23" s="158"/>
      <c r="AP23" s="159"/>
      <c r="AQ23" s="158"/>
      <c r="AR23" s="158"/>
      <c r="AS23" s="158"/>
      <c r="AT23" s="158"/>
      <c r="AU23" s="158"/>
      <c r="AV23" s="146">
        <f t="shared" si="17"/>
        <v>0</v>
      </c>
    </row>
    <row r="24" spans="1:49" ht="25.5">
      <c r="A24" s="155">
        <v>30</v>
      </c>
      <c r="B24" s="283" t="s">
        <v>355</v>
      </c>
      <c r="C24" s="284"/>
      <c r="D24" s="284"/>
      <c r="E24" s="284"/>
      <c r="F24" s="284"/>
      <c r="G24" s="284"/>
      <c r="H24" s="285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46">
        <f>SUM(I24:AQ24)</f>
        <v>0</v>
      </c>
    </row>
    <row r="25" spans="1:49" ht="25.5">
      <c r="A25" s="155">
        <v>31</v>
      </c>
      <c r="B25" s="286" t="s">
        <v>274</v>
      </c>
      <c r="C25" s="287"/>
      <c r="D25" s="287"/>
      <c r="E25" s="287"/>
      <c r="F25" s="287"/>
      <c r="G25" s="287"/>
      <c r="H25" s="288"/>
      <c r="I25" s="157"/>
      <c r="J25" s="158"/>
      <c r="K25" s="159"/>
      <c r="L25" s="158"/>
      <c r="M25" s="159"/>
      <c r="N25" s="158"/>
      <c r="O25" s="159"/>
      <c r="P25" s="158"/>
      <c r="Q25" s="159"/>
      <c r="R25" s="158"/>
      <c r="S25" s="159"/>
      <c r="T25" s="158"/>
      <c r="U25" s="159"/>
      <c r="V25" s="158"/>
      <c r="W25" s="159"/>
      <c r="X25" s="158"/>
      <c r="Y25" s="159"/>
      <c r="Z25" s="158"/>
      <c r="AA25" s="159"/>
      <c r="AB25" s="158"/>
      <c r="AC25" s="159"/>
      <c r="AD25" s="157"/>
      <c r="AE25" s="158"/>
      <c r="AF25" s="159"/>
      <c r="AG25" s="158"/>
      <c r="AH25" s="159"/>
      <c r="AI25" s="158"/>
      <c r="AJ25" s="159"/>
      <c r="AK25" s="158"/>
      <c r="AL25" s="159"/>
      <c r="AM25" s="158"/>
      <c r="AN25" s="159"/>
      <c r="AO25" s="158"/>
      <c r="AP25" s="159"/>
      <c r="AQ25" s="158"/>
      <c r="AR25" s="158"/>
      <c r="AS25" s="158"/>
      <c r="AT25" s="158"/>
      <c r="AU25" s="158"/>
      <c r="AV25" s="146">
        <f t="shared" ref="AV25:AV26" si="18">SUM(I25:AQ25)</f>
        <v>0</v>
      </c>
    </row>
    <row r="26" spans="1:49" ht="25.5">
      <c r="A26" s="155">
        <v>32</v>
      </c>
      <c r="B26" s="286" t="s">
        <v>356</v>
      </c>
      <c r="C26" s="287"/>
      <c r="D26" s="287"/>
      <c r="E26" s="287"/>
      <c r="F26" s="287"/>
      <c r="G26" s="287"/>
      <c r="H26" s="288"/>
      <c r="I26" s="157"/>
      <c r="J26" s="158"/>
      <c r="K26" s="159"/>
      <c r="L26" s="158"/>
      <c r="M26" s="159"/>
      <c r="N26" s="158"/>
      <c r="O26" s="159"/>
      <c r="P26" s="158"/>
      <c r="Q26" s="159"/>
      <c r="R26" s="158"/>
      <c r="S26" s="159"/>
      <c r="T26" s="158"/>
      <c r="U26" s="159"/>
      <c r="V26" s="158"/>
      <c r="W26" s="159"/>
      <c r="X26" s="158"/>
      <c r="Y26" s="159"/>
      <c r="Z26" s="158"/>
      <c r="AA26" s="159"/>
      <c r="AB26" s="158"/>
      <c r="AC26" s="159"/>
      <c r="AD26" s="157"/>
      <c r="AE26" s="158"/>
      <c r="AF26" s="159"/>
      <c r="AG26" s="158"/>
      <c r="AH26" s="159"/>
      <c r="AI26" s="158"/>
      <c r="AJ26" s="159"/>
      <c r="AK26" s="158"/>
      <c r="AL26" s="159"/>
      <c r="AM26" s="158"/>
      <c r="AN26" s="159"/>
      <c r="AO26" s="158"/>
      <c r="AP26" s="159"/>
      <c r="AQ26" s="158"/>
      <c r="AR26" s="158"/>
      <c r="AS26" s="158"/>
      <c r="AT26" s="158"/>
      <c r="AU26" s="158"/>
      <c r="AV26" s="146">
        <f t="shared" si="18"/>
        <v>0</v>
      </c>
    </row>
    <row r="27" spans="1:49" ht="25.5">
      <c r="A27" s="155">
        <v>33</v>
      </c>
      <c r="B27" s="286" t="s">
        <v>357</v>
      </c>
      <c r="C27" s="287"/>
      <c r="D27" s="287"/>
      <c r="E27" s="287"/>
      <c r="F27" s="287"/>
      <c r="G27" s="287"/>
      <c r="H27" s="288"/>
      <c r="I27" s="157">
        <v>0</v>
      </c>
      <c r="J27" s="158">
        <v>0</v>
      </c>
      <c r="K27" s="159">
        <v>0</v>
      </c>
      <c r="L27" s="158">
        <v>0</v>
      </c>
      <c r="M27" s="159">
        <v>0</v>
      </c>
      <c r="N27" s="158">
        <v>0</v>
      </c>
      <c r="O27" s="159">
        <v>0</v>
      </c>
      <c r="P27" s="158">
        <v>0</v>
      </c>
      <c r="Q27" s="159">
        <v>0</v>
      </c>
      <c r="R27" s="158">
        <v>0</v>
      </c>
      <c r="S27" s="159">
        <v>0</v>
      </c>
      <c r="T27" s="158">
        <v>0</v>
      </c>
      <c r="U27" s="159">
        <v>0</v>
      </c>
      <c r="V27" s="158">
        <v>0</v>
      </c>
      <c r="W27" s="159">
        <v>0</v>
      </c>
      <c r="X27" s="158">
        <v>0</v>
      </c>
      <c r="Y27" s="159">
        <v>0</v>
      </c>
      <c r="Z27" s="158">
        <v>0</v>
      </c>
      <c r="AA27" s="159">
        <v>0</v>
      </c>
      <c r="AB27" s="158">
        <v>0</v>
      </c>
      <c r="AC27" s="159">
        <v>0</v>
      </c>
      <c r="AD27" s="157">
        <v>0</v>
      </c>
      <c r="AE27" s="157">
        <v>0</v>
      </c>
      <c r="AF27" s="157">
        <v>0</v>
      </c>
      <c r="AG27" s="157">
        <v>0</v>
      </c>
      <c r="AH27" s="157">
        <v>0</v>
      </c>
      <c r="AI27" s="157">
        <v>0</v>
      </c>
      <c r="AJ27" s="157">
        <v>0</v>
      </c>
      <c r="AK27" s="157">
        <v>0</v>
      </c>
      <c r="AL27" s="157">
        <v>0</v>
      </c>
      <c r="AM27" s="157">
        <v>0</v>
      </c>
      <c r="AN27" s="157">
        <v>0</v>
      </c>
      <c r="AO27" s="157">
        <v>0</v>
      </c>
      <c r="AP27" s="157">
        <v>0</v>
      </c>
      <c r="AQ27" s="157">
        <v>0</v>
      </c>
      <c r="AR27" s="157">
        <v>0</v>
      </c>
      <c r="AS27" s="157">
        <v>0</v>
      </c>
      <c r="AT27" s="157">
        <v>0</v>
      </c>
      <c r="AU27" s="157">
        <v>0</v>
      </c>
      <c r="AV27" s="146">
        <f t="shared" ref="AV27" si="19">SUM(X27:AQ27)</f>
        <v>0</v>
      </c>
    </row>
    <row r="28" spans="1:49" ht="25.5">
      <c r="A28" s="271" t="s">
        <v>285</v>
      </c>
      <c r="B28" s="271"/>
      <c r="C28" s="271"/>
      <c r="D28" s="271"/>
      <c r="E28" s="271"/>
      <c r="F28" s="271"/>
      <c r="G28" s="271"/>
      <c r="H28" s="152"/>
      <c r="I28" s="177">
        <f t="shared" ref="I28:AQ28" si="20">I19+I24</f>
        <v>0</v>
      </c>
      <c r="J28" s="152">
        <f t="shared" si="20"/>
        <v>0</v>
      </c>
      <c r="K28" s="178">
        <f>K19+K24</f>
        <v>0</v>
      </c>
      <c r="L28" s="152">
        <f t="shared" si="20"/>
        <v>0</v>
      </c>
      <c r="M28" s="178">
        <v>0</v>
      </c>
      <c r="N28" s="152">
        <f t="shared" si="20"/>
        <v>0</v>
      </c>
      <c r="O28" s="178">
        <v>0</v>
      </c>
      <c r="P28" s="152">
        <f t="shared" si="20"/>
        <v>0</v>
      </c>
      <c r="Q28" s="178">
        <f t="shared" si="20"/>
        <v>0</v>
      </c>
      <c r="R28" s="152">
        <v>0</v>
      </c>
      <c r="S28" s="178">
        <f t="shared" si="20"/>
        <v>0</v>
      </c>
      <c r="T28" s="152">
        <v>0</v>
      </c>
      <c r="U28" s="178">
        <f t="shared" si="20"/>
        <v>0</v>
      </c>
      <c r="V28" s="152">
        <f t="shared" si="20"/>
        <v>0</v>
      </c>
      <c r="W28" s="178">
        <v>0</v>
      </c>
      <c r="X28" s="152">
        <v>0</v>
      </c>
      <c r="Y28" s="178">
        <f t="shared" si="20"/>
        <v>0</v>
      </c>
      <c r="Z28" s="152">
        <v>0</v>
      </c>
      <c r="AA28" s="178">
        <v>0</v>
      </c>
      <c r="AB28" s="152">
        <v>0</v>
      </c>
      <c r="AC28" s="178">
        <v>0</v>
      </c>
      <c r="AD28" s="177">
        <f t="shared" si="20"/>
        <v>0</v>
      </c>
      <c r="AE28" s="152">
        <f t="shared" si="20"/>
        <v>0</v>
      </c>
      <c r="AF28" s="178">
        <f>AF19+AF24</f>
        <v>0</v>
      </c>
      <c r="AG28" s="152">
        <f t="shared" si="20"/>
        <v>0</v>
      </c>
      <c r="AH28" s="178">
        <f t="shared" si="20"/>
        <v>0</v>
      </c>
      <c r="AI28" s="152">
        <f t="shared" si="20"/>
        <v>0</v>
      </c>
      <c r="AJ28" s="178">
        <f t="shared" si="20"/>
        <v>0</v>
      </c>
      <c r="AK28" s="152">
        <f t="shared" si="20"/>
        <v>0</v>
      </c>
      <c r="AL28" s="178">
        <f t="shared" si="20"/>
        <v>0</v>
      </c>
      <c r="AM28" s="152">
        <f t="shared" si="20"/>
        <v>0</v>
      </c>
      <c r="AN28" s="178">
        <f t="shared" si="20"/>
        <v>0</v>
      </c>
      <c r="AO28" s="152">
        <f t="shared" si="20"/>
        <v>0</v>
      </c>
      <c r="AP28" s="178">
        <f t="shared" si="20"/>
        <v>0</v>
      </c>
      <c r="AQ28" s="152">
        <f t="shared" si="20"/>
        <v>0</v>
      </c>
      <c r="AR28" s="152">
        <v>0</v>
      </c>
      <c r="AS28" s="152">
        <v>0</v>
      </c>
      <c r="AT28" s="152">
        <v>0</v>
      </c>
      <c r="AU28" s="152">
        <v>0</v>
      </c>
      <c r="AV28" s="150">
        <f>AV19+AV24</f>
        <v>0</v>
      </c>
    </row>
    <row r="29" spans="1:49" ht="23.25">
      <c r="A29" s="152"/>
      <c r="B29" s="152"/>
      <c r="C29" s="152"/>
      <c r="D29" s="152"/>
      <c r="E29" s="152"/>
      <c r="F29" s="152"/>
      <c r="G29" s="152"/>
      <c r="H29" s="152"/>
      <c r="I29" s="167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>
        <v>0</v>
      </c>
      <c r="AV29" s="60"/>
    </row>
    <row r="30" spans="1:49" ht="23.25">
      <c r="A30" s="272" t="s">
        <v>361</v>
      </c>
      <c r="B30" s="272"/>
      <c r="C30" s="272"/>
      <c r="D30" s="272"/>
      <c r="E30" s="272"/>
      <c r="F30" s="272"/>
      <c r="G30" s="272"/>
      <c r="H30" s="272"/>
      <c r="I30" s="164">
        <f>I15+I28</f>
        <v>648</v>
      </c>
      <c r="J30" s="164">
        <f t="shared" ref="J30:AQ30" si="21">J15+J28</f>
        <v>458</v>
      </c>
      <c r="K30" s="164">
        <f t="shared" si="21"/>
        <v>768</v>
      </c>
      <c r="L30" s="164">
        <f t="shared" si="21"/>
        <v>458</v>
      </c>
      <c r="M30" s="164">
        <f t="shared" si="21"/>
        <v>768</v>
      </c>
      <c r="N30" s="164">
        <f t="shared" si="21"/>
        <v>768</v>
      </c>
      <c r="O30" s="164">
        <v>458</v>
      </c>
      <c r="P30" s="164">
        <f t="shared" si="21"/>
        <v>648</v>
      </c>
      <c r="Q30" s="164">
        <f t="shared" si="21"/>
        <v>768</v>
      </c>
      <c r="R30" s="164">
        <f t="shared" si="21"/>
        <v>768</v>
      </c>
      <c r="S30" s="164">
        <f t="shared" si="21"/>
        <v>648</v>
      </c>
      <c r="T30" s="164">
        <f t="shared" si="21"/>
        <v>1468</v>
      </c>
      <c r="U30" s="164">
        <f t="shared" si="21"/>
        <v>648</v>
      </c>
      <c r="V30" s="164">
        <f t="shared" si="21"/>
        <v>458</v>
      </c>
      <c r="W30" s="164">
        <v>1068</v>
      </c>
      <c r="X30" s="164">
        <f t="shared" si="21"/>
        <v>768</v>
      </c>
      <c r="Y30" s="164">
        <f t="shared" si="21"/>
        <v>458</v>
      </c>
      <c r="Z30" s="164">
        <f t="shared" si="21"/>
        <v>768</v>
      </c>
      <c r="AA30" s="164">
        <f t="shared" si="21"/>
        <v>458</v>
      </c>
      <c r="AB30" s="164">
        <f t="shared" si="21"/>
        <v>768</v>
      </c>
      <c r="AC30" s="164">
        <f t="shared" si="21"/>
        <v>2268</v>
      </c>
      <c r="AD30" s="164">
        <f t="shared" si="21"/>
        <v>458</v>
      </c>
      <c r="AE30" s="164">
        <f t="shared" si="21"/>
        <v>458</v>
      </c>
      <c r="AF30" s="164">
        <f t="shared" si="21"/>
        <v>458</v>
      </c>
      <c r="AG30" s="164">
        <f t="shared" si="21"/>
        <v>458</v>
      </c>
      <c r="AH30" s="164">
        <f t="shared" si="21"/>
        <v>458</v>
      </c>
      <c r="AI30" s="164">
        <f t="shared" si="21"/>
        <v>458</v>
      </c>
      <c r="AJ30" s="164">
        <f t="shared" si="21"/>
        <v>458</v>
      </c>
      <c r="AK30" s="164">
        <f t="shared" si="21"/>
        <v>458</v>
      </c>
      <c r="AL30" s="164">
        <f t="shared" si="21"/>
        <v>458</v>
      </c>
      <c r="AM30" s="164">
        <f t="shared" si="21"/>
        <v>458</v>
      </c>
      <c r="AN30" s="164">
        <f t="shared" si="21"/>
        <v>458</v>
      </c>
      <c r="AO30" s="164">
        <f t="shared" si="21"/>
        <v>458</v>
      </c>
      <c r="AP30" s="164">
        <f t="shared" si="21"/>
        <v>458</v>
      </c>
      <c r="AQ30" s="164">
        <f t="shared" si="21"/>
        <v>458</v>
      </c>
      <c r="AR30" s="164">
        <v>458</v>
      </c>
      <c r="AS30" s="164">
        <v>40</v>
      </c>
      <c r="AT30" s="164">
        <v>40</v>
      </c>
      <c r="AU30" s="164">
        <v>458</v>
      </c>
      <c r="AV30" s="151">
        <v>23696</v>
      </c>
      <c r="AW30" s="142"/>
    </row>
    <row r="31" spans="1:49" ht="23.25">
      <c r="A31" s="152" t="s">
        <v>460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60"/>
    </row>
    <row r="32" spans="1:49" ht="23.25">
      <c r="A32" s="152" t="s">
        <v>461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60"/>
    </row>
    <row r="33" spans="1:48" ht="23.25">
      <c r="A33" s="152" t="s">
        <v>462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60"/>
    </row>
    <row r="34" spans="1:48" ht="23.25">
      <c r="A34" s="179" t="s">
        <v>473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60"/>
    </row>
    <row r="35" spans="1:48" ht="23.25">
      <c r="A35" s="179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</row>
    <row r="36" spans="1:48" ht="21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</row>
    <row r="37" spans="1:48" ht="18.75">
      <c r="A37" s="136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</row>
  </sheetData>
  <mergeCells count="25">
    <mergeCell ref="AD5:AU5"/>
    <mergeCell ref="B24:H24"/>
    <mergeCell ref="B25:H25"/>
    <mergeCell ref="B26:H26"/>
    <mergeCell ref="B27:H27"/>
    <mergeCell ref="B10:H10"/>
    <mergeCell ref="B11:H11"/>
    <mergeCell ref="B12:H12"/>
    <mergeCell ref="B13:H13"/>
    <mergeCell ref="B14:H14"/>
    <mergeCell ref="B15:H15"/>
    <mergeCell ref="B9:H9"/>
    <mergeCell ref="A28:G28"/>
    <mergeCell ref="A30:H30"/>
    <mergeCell ref="A17:AC18"/>
    <mergeCell ref="B19:H19"/>
    <mergeCell ref="B20:H20"/>
    <mergeCell ref="B21:H21"/>
    <mergeCell ref="B22:H22"/>
    <mergeCell ref="B23:H23"/>
    <mergeCell ref="A5:A6"/>
    <mergeCell ref="B5:H6"/>
    <mergeCell ref="I5:AC5"/>
    <mergeCell ref="A7:AC7"/>
    <mergeCell ref="B8:H8"/>
  </mergeCells>
  <pageMargins left="0.7" right="0.7" top="0.75" bottom="0.75" header="0.3" footer="0.3"/>
  <pageSetup scale="27" orientation="landscape" r:id="rId1"/>
  <colBreaks count="1" manualBreakCount="1">
    <brk id="4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/>
  </sheetPr>
  <dimension ref="A1:H43"/>
  <sheetViews>
    <sheetView topLeftCell="A10" workbookViewId="0">
      <selection activeCell="F36" sqref="F36"/>
    </sheetView>
  </sheetViews>
  <sheetFormatPr defaultRowHeight="15"/>
  <cols>
    <col min="1" max="1" width="7.85546875" style="56" customWidth="1"/>
    <col min="2" max="2" width="45.28515625" customWidth="1"/>
    <col min="3" max="3" width="8.7109375" customWidth="1"/>
    <col min="4" max="4" width="8.5703125" customWidth="1"/>
    <col min="5" max="5" width="12.28515625" customWidth="1"/>
    <col min="6" max="6" width="11" customWidth="1"/>
    <col min="7" max="7" width="12.140625" customWidth="1"/>
    <col min="8" max="8" width="0.140625" customWidth="1"/>
    <col min="248" max="248" width="7.85546875" customWidth="1"/>
    <col min="249" max="249" width="43.7109375" customWidth="1"/>
    <col min="250" max="250" width="8.5703125" customWidth="1"/>
    <col min="251" max="251" width="10.85546875" customWidth="1"/>
    <col min="252" max="253" width="10.42578125" customWidth="1"/>
    <col min="504" max="504" width="7.85546875" customWidth="1"/>
    <col min="505" max="505" width="43.7109375" customWidth="1"/>
    <col min="506" max="506" width="8.5703125" customWidth="1"/>
    <col min="507" max="507" width="10.85546875" customWidth="1"/>
    <col min="508" max="509" width="10.42578125" customWidth="1"/>
    <col min="760" max="760" width="7.85546875" customWidth="1"/>
    <col min="761" max="761" width="43.7109375" customWidth="1"/>
    <col min="762" max="762" width="8.5703125" customWidth="1"/>
    <col min="763" max="763" width="10.85546875" customWidth="1"/>
    <col min="764" max="765" width="10.42578125" customWidth="1"/>
    <col min="1016" max="1016" width="7.85546875" customWidth="1"/>
    <col min="1017" max="1017" width="43.7109375" customWidth="1"/>
    <col min="1018" max="1018" width="8.5703125" customWidth="1"/>
    <col min="1019" max="1019" width="10.85546875" customWidth="1"/>
    <col min="1020" max="1021" width="10.42578125" customWidth="1"/>
    <col min="1272" max="1272" width="7.85546875" customWidth="1"/>
    <col min="1273" max="1273" width="43.7109375" customWidth="1"/>
    <col min="1274" max="1274" width="8.5703125" customWidth="1"/>
    <col min="1275" max="1275" width="10.85546875" customWidth="1"/>
    <col min="1276" max="1277" width="10.42578125" customWidth="1"/>
    <col min="1528" max="1528" width="7.85546875" customWidth="1"/>
    <col min="1529" max="1529" width="43.7109375" customWidth="1"/>
    <col min="1530" max="1530" width="8.5703125" customWidth="1"/>
    <col min="1531" max="1531" width="10.85546875" customWidth="1"/>
    <col min="1532" max="1533" width="10.42578125" customWidth="1"/>
    <col min="1784" max="1784" width="7.85546875" customWidth="1"/>
    <col min="1785" max="1785" width="43.7109375" customWidth="1"/>
    <col min="1786" max="1786" width="8.5703125" customWidth="1"/>
    <col min="1787" max="1787" width="10.85546875" customWidth="1"/>
    <col min="1788" max="1789" width="10.42578125" customWidth="1"/>
    <col min="2040" max="2040" width="7.85546875" customWidth="1"/>
    <col min="2041" max="2041" width="43.7109375" customWidth="1"/>
    <col min="2042" max="2042" width="8.5703125" customWidth="1"/>
    <col min="2043" max="2043" width="10.85546875" customWidth="1"/>
    <col min="2044" max="2045" width="10.42578125" customWidth="1"/>
    <col min="2296" max="2296" width="7.85546875" customWidth="1"/>
    <col min="2297" max="2297" width="43.7109375" customWidth="1"/>
    <col min="2298" max="2298" width="8.5703125" customWidth="1"/>
    <col min="2299" max="2299" width="10.85546875" customWidth="1"/>
    <col min="2300" max="2301" width="10.42578125" customWidth="1"/>
    <col min="2552" max="2552" width="7.85546875" customWidth="1"/>
    <col min="2553" max="2553" width="43.7109375" customWidth="1"/>
    <col min="2554" max="2554" width="8.5703125" customWidth="1"/>
    <col min="2555" max="2555" width="10.85546875" customWidth="1"/>
    <col min="2556" max="2557" width="10.42578125" customWidth="1"/>
    <col min="2808" max="2808" width="7.85546875" customWidth="1"/>
    <col min="2809" max="2809" width="43.7109375" customWidth="1"/>
    <col min="2810" max="2810" width="8.5703125" customWidth="1"/>
    <col min="2811" max="2811" width="10.85546875" customWidth="1"/>
    <col min="2812" max="2813" width="10.42578125" customWidth="1"/>
    <col min="3064" max="3064" width="7.85546875" customWidth="1"/>
    <col min="3065" max="3065" width="43.7109375" customWidth="1"/>
    <col min="3066" max="3066" width="8.5703125" customWidth="1"/>
    <col min="3067" max="3067" width="10.85546875" customWidth="1"/>
    <col min="3068" max="3069" width="10.42578125" customWidth="1"/>
    <col min="3320" max="3320" width="7.85546875" customWidth="1"/>
    <col min="3321" max="3321" width="43.7109375" customWidth="1"/>
    <col min="3322" max="3322" width="8.5703125" customWidth="1"/>
    <col min="3323" max="3323" width="10.85546875" customWidth="1"/>
    <col min="3324" max="3325" width="10.42578125" customWidth="1"/>
    <col min="3576" max="3576" width="7.85546875" customWidth="1"/>
    <col min="3577" max="3577" width="43.7109375" customWidth="1"/>
    <col min="3578" max="3578" width="8.5703125" customWidth="1"/>
    <col min="3579" max="3579" width="10.85546875" customWidth="1"/>
    <col min="3580" max="3581" width="10.42578125" customWidth="1"/>
    <col min="3832" max="3832" width="7.85546875" customWidth="1"/>
    <col min="3833" max="3833" width="43.7109375" customWidth="1"/>
    <col min="3834" max="3834" width="8.5703125" customWidth="1"/>
    <col min="3835" max="3835" width="10.85546875" customWidth="1"/>
    <col min="3836" max="3837" width="10.42578125" customWidth="1"/>
    <col min="4088" max="4088" width="7.85546875" customWidth="1"/>
    <col min="4089" max="4089" width="43.7109375" customWidth="1"/>
    <col min="4090" max="4090" width="8.5703125" customWidth="1"/>
    <col min="4091" max="4091" width="10.85546875" customWidth="1"/>
    <col min="4092" max="4093" width="10.42578125" customWidth="1"/>
    <col min="4344" max="4344" width="7.85546875" customWidth="1"/>
    <col min="4345" max="4345" width="43.7109375" customWidth="1"/>
    <col min="4346" max="4346" width="8.5703125" customWidth="1"/>
    <col min="4347" max="4347" width="10.85546875" customWidth="1"/>
    <col min="4348" max="4349" width="10.42578125" customWidth="1"/>
    <col min="4600" max="4600" width="7.85546875" customWidth="1"/>
    <col min="4601" max="4601" width="43.7109375" customWidth="1"/>
    <col min="4602" max="4602" width="8.5703125" customWidth="1"/>
    <col min="4603" max="4603" width="10.85546875" customWidth="1"/>
    <col min="4604" max="4605" width="10.42578125" customWidth="1"/>
    <col min="4856" max="4856" width="7.85546875" customWidth="1"/>
    <col min="4857" max="4857" width="43.7109375" customWidth="1"/>
    <col min="4858" max="4858" width="8.5703125" customWidth="1"/>
    <col min="4859" max="4859" width="10.85546875" customWidth="1"/>
    <col min="4860" max="4861" width="10.42578125" customWidth="1"/>
    <col min="5112" max="5112" width="7.85546875" customWidth="1"/>
    <col min="5113" max="5113" width="43.7109375" customWidth="1"/>
    <col min="5114" max="5114" width="8.5703125" customWidth="1"/>
    <col min="5115" max="5115" width="10.85546875" customWidth="1"/>
    <col min="5116" max="5117" width="10.42578125" customWidth="1"/>
    <col min="5368" max="5368" width="7.85546875" customWidth="1"/>
    <col min="5369" max="5369" width="43.7109375" customWidth="1"/>
    <col min="5370" max="5370" width="8.5703125" customWidth="1"/>
    <col min="5371" max="5371" width="10.85546875" customWidth="1"/>
    <col min="5372" max="5373" width="10.42578125" customWidth="1"/>
    <col min="5624" max="5624" width="7.85546875" customWidth="1"/>
    <col min="5625" max="5625" width="43.7109375" customWidth="1"/>
    <col min="5626" max="5626" width="8.5703125" customWidth="1"/>
    <col min="5627" max="5627" width="10.85546875" customWidth="1"/>
    <col min="5628" max="5629" width="10.42578125" customWidth="1"/>
    <col min="5880" max="5880" width="7.85546875" customWidth="1"/>
    <col min="5881" max="5881" width="43.7109375" customWidth="1"/>
    <col min="5882" max="5882" width="8.5703125" customWidth="1"/>
    <col min="5883" max="5883" width="10.85546875" customWidth="1"/>
    <col min="5884" max="5885" width="10.42578125" customWidth="1"/>
    <col min="6136" max="6136" width="7.85546875" customWidth="1"/>
    <col min="6137" max="6137" width="43.7109375" customWidth="1"/>
    <col min="6138" max="6138" width="8.5703125" customWidth="1"/>
    <col min="6139" max="6139" width="10.85546875" customWidth="1"/>
    <col min="6140" max="6141" width="10.42578125" customWidth="1"/>
    <col min="6392" max="6392" width="7.85546875" customWidth="1"/>
    <col min="6393" max="6393" width="43.7109375" customWidth="1"/>
    <col min="6394" max="6394" width="8.5703125" customWidth="1"/>
    <col min="6395" max="6395" width="10.85546875" customWidth="1"/>
    <col min="6396" max="6397" width="10.42578125" customWidth="1"/>
    <col min="6648" max="6648" width="7.85546875" customWidth="1"/>
    <col min="6649" max="6649" width="43.7109375" customWidth="1"/>
    <col min="6650" max="6650" width="8.5703125" customWidth="1"/>
    <col min="6651" max="6651" width="10.85546875" customWidth="1"/>
    <col min="6652" max="6653" width="10.42578125" customWidth="1"/>
    <col min="6904" max="6904" width="7.85546875" customWidth="1"/>
    <col min="6905" max="6905" width="43.7109375" customWidth="1"/>
    <col min="6906" max="6906" width="8.5703125" customWidth="1"/>
    <col min="6907" max="6907" width="10.85546875" customWidth="1"/>
    <col min="6908" max="6909" width="10.42578125" customWidth="1"/>
    <col min="7160" max="7160" width="7.85546875" customWidth="1"/>
    <col min="7161" max="7161" width="43.7109375" customWidth="1"/>
    <col min="7162" max="7162" width="8.5703125" customWidth="1"/>
    <col min="7163" max="7163" width="10.85546875" customWidth="1"/>
    <col min="7164" max="7165" width="10.42578125" customWidth="1"/>
    <col min="7416" max="7416" width="7.85546875" customWidth="1"/>
    <col min="7417" max="7417" width="43.7109375" customWidth="1"/>
    <col min="7418" max="7418" width="8.5703125" customWidth="1"/>
    <col min="7419" max="7419" width="10.85546875" customWidth="1"/>
    <col min="7420" max="7421" width="10.42578125" customWidth="1"/>
    <col min="7672" max="7672" width="7.85546875" customWidth="1"/>
    <col min="7673" max="7673" width="43.7109375" customWidth="1"/>
    <col min="7674" max="7674" width="8.5703125" customWidth="1"/>
    <col min="7675" max="7675" width="10.85546875" customWidth="1"/>
    <col min="7676" max="7677" width="10.42578125" customWidth="1"/>
    <col min="7928" max="7928" width="7.85546875" customWidth="1"/>
    <col min="7929" max="7929" width="43.7109375" customWidth="1"/>
    <col min="7930" max="7930" width="8.5703125" customWidth="1"/>
    <col min="7931" max="7931" width="10.85546875" customWidth="1"/>
    <col min="7932" max="7933" width="10.42578125" customWidth="1"/>
    <col min="8184" max="8184" width="7.85546875" customWidth="1"/>
    <col min="8185" max="8185" width="43.7109375" customWidth="1"/>
    <col min="8186" max="8186" width="8.5703125" customWidth="1"/>
    <col min="8187" max="8187" width="10.85546875" customWidth="1"/>
    <col min="8188" max="8189" width="10.42578125" customWidth="1"/>
    <col min="8440" max="8440" width="7.85546875" customWidth="1"/>
    <col min="8441" max="8441" width="43.7109375" customWidth="1"/>
    <col min="8442" max="8442" width="8.5703125" customWidth="1"/>
    <col min="8443" max="8443" width="10.85546875" customWidth="1"/>
    <col min="8444" max="8445" width="10.42578125" customWidth="1"/>
    <col min="8696" max="8696" width="7.85546875" customWidth="1"/>
    <col min="8697" max="8697" width="43.7109375" customWidth="1"/>
    <col min="8698" max="8698" width="8.5703125" customWidth="1"/>
    <col min="8699" max="8699" width="10.85546875" customWidth="1"/>
    <col min="8700" max="8701" width="10.42578125" customWidth="1"/>
    <col min="8952" max="8952" width="7.85546875" customWidth="1"/>
    <col min="8953" max="8953" width="43.7109375" customWidth="1"/>
    <col min="8954" max="8954" width="8.5703125" customWidth="1"/>
    <col min="8955" max="8955" width="10.85546875" customWidth="1"/>
    <col min="8956" max="8957" width="10.42578125" customWidth="1"/>
    <col min="9208" max="9208" width="7.85546875" customWidth="1"/>
    <col min="9209" max="9209" width="43.7109375" customWidth="1"/>
    <col min="9210" max="9210" width="8.5703125" customWidth="1"/>
    <col min="9211" max="9211" width="10.85546875" customWidth="1"/>
    <col min="9212" max="9213" width="10.42578125" customWidth="1"/>
    <col min="9464" max="9464" width="7.85546875" customWidth="1"/>
    <col min="9465" max="9465" width="43.7109375" customWidth="1"/>
    <col min="9466" max="9466" width="8.5703125" customWidth="1"/>
    <col min="9467" max="9467" width="10.85546875" customWidth="1"/>
    <col min="9468" max="9469" width="10.42578125" customWidth="1"/>
    <col min="9720" max="9720" width="7.85546875" customWidth="1"/>
    <col min="9721" max="9721" width="43.7109375" customWidth="1"/>
    <col min="9722" max="9722" width="8.5703125" customWidth="1"/>
    <col min="9723" max="9723" width="10.85546875" customWidth="1"/>
    <col min="9724" max="9725" width="10.42578125" customWidth="1"/>
    <col min="9976" max="9976" width="7.85546875" customWidth="1"/>
    <col min="9977" max="9977" width="43.7109375" customWidth="1"/>
    <col min="9978" max="9978" width="8.5703125" customWidth="1"/>
    <col min="9979" max="9979" width="10.85546875" customWidth="1"/>
    <col min="9980" max="9981" width="10.42578125" customWidth="1"/>
    <col min="10232" max="10232" width="7.85546875" customWidth="1"/>
    <col min="10233" max="10233" width="43.7109375" customWidth="1"/>
    <col min="10234" max="10234" width="8.5703125" customWidth="1"/>
    <col min="10235" max="10235" width="10.85546875" customWidth="1"/>
    <col min="10236" max="10237" width="10.42578125" customWidth="1"/>
    <col min="10488" max="10488" width="7.85546875" customWidth="1"/>
    <col min="10489" max="10489" width="43.7109375" customWidth="1"/>
    <col min="10490" max="10490" width="8.5703125" customWidth="1"/>
    <col min="10491" max="10491" width="10.85546875" customWidth="1"/>
    <col min="10492" max="10493" width="10.42578125" customWidth="1"/>
    <col min="10744" max="10744" width="7.85546875" customWidth="1"/>
    <col min="10745" max="10745" width="43.7109375" customWidth="1"/>
    <col min="10746" max="10746" width="8.5703125" customWidth="1"/>
    <col min="10747" max="10747" width="10.85546875" customWidth="1"/>
    <col min="10748" max="10749" width="10.42578125" customWidth="1"/>
    <col min="11000" max="11000" width="7.85546875" customWidth="1"/>
    <col min="11001" max="11001" width="43.7109375" customWidth="1"/>
    <col min="11002" max="11002" width="8.5703125" customWidth="1"/>
    <col min="11003" max="11003" width="10.85546875" customWidth="1"/>
    <col min="11004" max="11005" width="10.42578125" customWidth="1"/>
    <col min="11256" max="11256" width="7.85546875" customWidth="1"/>
    <col min="11257" max="11257" width="43.7109375" customWidth="1"/>
    <col min="11258" max="11258" width="8.5703125" customWidth="1"/>
    <col min="11259" max="11259" width="10.85546875" customWidth="1"/>
    <col min="11260" max="11261" width="10.42578125" customWidth="1"/>
    <col min="11512" max="11512" width="7.85546875" customWidth="1"/>
    <col min="11513" max="11513" width="43.7109375" customWidth="1"/>
    <col min="11514" max="11514" width="8.5703125" customWidth="1"/>
    <col min="11515" max="11515" width="10.85546875" customWidth="1"/>
    <col min="11516" max="11517" width="10.42578125" customWidth="1"/>
    <col min="11768" max="11768" width="7.85546875" customWidth="1"/>
    <col min="11769" max="11769" width="43.7109375" customWidth="1"/>
    <col min="11770" max="11770" width="8.5703125" customWidth="1"/>
    <col min="11771" max="11771" width="10.85546875" customWidth="1"/>
    <col min="11772" max="11773" width="10.42578125" customWidth="1"/>
    <col min="12024" max="12024" width="7.85546875" customWidth="1"/>
    <col min="12025" max="12025" width="43.7109375" customWidth="1"/>
    <col min="12026" max="12026" width="8.5703125" customWidth="1"/>
    <col min="12027" max="12027" width="10.85546875" customWidth="1"/>
    <col min="12028" max="12029" width="10.42578125" customWidth="1"/>
    <col min="12280" max="12280" width="7.85546875" customWidth="1"/>
    <col min="12281" max="12281" width="43.7109375" customWidth="1"/>
    <col min="12282" max="12282" width="8.5703125" customWidth="1"/>
    <col min="12283" max="12283" width="10.85546875" customWidth="1"/>
    <col min="12284" max="12285" width="10.42578125" customWidth="1"/>
    <col min="12536" max="12536" width="7.85546875" customWidth="1"/>
    <col min="12537" max="12537" width="43.7109375" customWidth="1"/>
    <col min="12538" max="12538" width="8.5703125" customWidth="1"/>
    <col min="12539" max="12539" width="10.85546875" customWidth="1"/>
    <col min="12540" max="12541" width="10.42578125" customWidth="1"/>
    <col min="12792" max="12792" width="7.85546875" customWidth="1"/>
    <col min="12793" max="12793" width="43.7109375" customWidth="1"/>
    <col min="12794" max="12794" width="8.5703125" customWidth="1"/>
    <col min="12795" max="12795" width="10.85546875" customWidth="1"/>
    <col min="12796" max="12797" width="10.42578125" customWidth="1"/>
    <col min="13048" max="13048" width="7.85546875" customWidth="1"/>
    <col min="13049" max="13049" width="43.7109375" customWidth="1"/>
    <col min="13050" max="13050" width="8.5703125" customWidth="1"/>
    <col min="13051" max="13051" width="10.85546875" customWidth="1"/>
    <col min="13052" max="13053" width="10.42578125" customWidth="1"/>
    <col min="13304" max="13304" width="7.85546875" customWidth="1"/>
    <col min="13305" max="13305" width="43.7109375" customWidth="1"/>
    <col min="13306" max="13306" width="8.5703125" customWidth="1"/>
    <col min="13307" max="13307" width="10.85546875" customWidth="1"/>
    <col min="13308" max="13309" width="10.42578125" customWidth="1"/>
    <col min="13560" max="13560" width="7.85546875" customWidth="1"/>
    <col min="13561" max="13561" width="43.7109375" customWidth="1"/>
    <col min="13562" max="13562" width="8.5703125" customWidth="1"/>
    <col min="13563" max="13563" width="10.85546875" customWidth="1"/>
    <col min="13564" max="13565" width="10.42578125" customWidth="1"/>
    <col min="13816" max="13816" width="7.85546875" customWidth="1"/>
    <col min="13817" max="13817" width="43.7109375" customWidth="1"/>
    <col min="13818" max="13818" width="8.5703125" customWidth="1"/>
    <col min="13819" max="13819" width="10.85546875" customWidth="1"/>
    <col min="13820" max="13821" width="10.42578125" customWidth="1"/>
    <col min="14072" max="14072" width="7.85546875" customWidth="1"/>
    <col min="14073" max="14073" width="43.7109375" customWidth="1"/>
    <col min="14074" max="14074" width="8.5703125" customWidth="1"/>
    <col min="14075" max="14075" width="10.85546875" customWidth="1"/>
    <col min="14076" max="14077" width="10.42578125" customWidth="1"/>
    <col min="14328" max="14328" width="7.85546875" customWidth="1"/>
    <col min="14329" max="14329" width="43.7109375" customWidth="1"/>
    <col min="14330" max="14330" width="8.5703125" customWidth="1"/>
    <col min="14331" max="14331" width="10.85546875" customWidth="1"/>
    <col min="14332" max="14333" width="10.42578125" customWidth="1"/>
    <col min="14584" max="14584" width="7.85546875" customWidth="1"/>
    <col min="14585" max="14585" width="43.7109375" customWidth="1"/>
    <col min="14586" max="14586" width="8.5703125" customWidth="1"/>
    <col min="14587" max="14587" width="10.85546875" customWidth="1"/>
    <col min="14588" max="14589" width="10.42578125" customWidth="1"/>
    <col min="14840" max="14840" width="7.85546875" customWidth="1"/>
    <col min="14841" max="14841" width="43.7109375" customWidth="1"/>
    <col min="14842" max="14842" width="8.5703125" customWidth="1"/>
    <col min="14843" max="14843" width="10.85546875" customWidth="1"/>
    <col min="14844" max="14845" width="10.42578125" customWidth="1"/>
    <col min="15096" max="15096" width="7.85546875" customWidth="1"/>
    <col min="15097" max="15097" width="43.7109375" customWidth="1"/>
    <col min="15098" max="15098" width="8.5703125" customWidth="1"/>
    <col min="15099" max="15099" width="10.85546875" customWidth="1"/>
    <col min="15100" max="15101" width="10.42578125" customWidth="1"/>
    <col min="15352" max="15352" width="7.85546875" customWidth="1"/>
    <col min="15353" max="15353" width="43.7109375" customWidth="1"/>
    <col min="15354" max="15354" width="8.5703125" customWidth="1"/>
    <col min="15355" max="15355" width="10.85546875" customWidth="1"/>
    <col min="15356" max="15357" width="10.42578125" customWidth="1"/>
    <col min="15608" max="15608" width="7.85546875" customWidth="1"/>
    <col min="15609" max="15609" width="43.7109375" customWidth="1"/>
    <col min="15610" max="15610" width="8.5703125" customWidth="1"/>
    <col min="15611" max="15611" width="10.85546875" customWidth="1"/>
    <col min="15612" max="15613" width="10.42578125" customWidth="1"/>
    <col min="15864" max="15864" width="7.85546875" customWidth="1"/>
    <col min="15865" max="15865" width="43.7109375" customWidth="1"/>
    <col min="15866" max="15866" width="8.5703125" customWidth="1"/>
    <col min="15867" max="15867" width="10.85546875" customWidth="1"/>
    <col min="15868" max="15869" width="10.42578125" customWidth="1"/>
    <col min="16120" max="16120" width="7.85546875" customWidth="1"/>
    <col min="16121" max="16121" width="43.7109375" customWidth="1"/>
    <col min="16122" max="16122" width="8.5703125" customWidth="1"/>
    <col min="16123" max="16123" width="10.85546875" customWidth="1"/>
    <col min="16124" max="16125" width="10.42578125" customWidth="1"/>
  </cols>
  <sheetData>
    <row r="1" spans="1:8" ht="12.75" customHeight="1">
      <c r="A1" s="198" t="s">
        <v>391</v>
      </c>
      <c r="B1" s="198"/>
      <c r="C1" s="198"/>
      <c r="D1" s="198"/>
      <c r="E1" s="198"/>
      <c r="F1" s="198"/>
      <c r="G1" s="198"/>
      <c r="H1" s="198"/>
    </row>
    <row r="2" spans="1:8" ht="12.75" customHeight="1">
      <c r="A2" s="198"/>
      <c r="B2" s="198"/>
      <c r="C2" s="198"/>
      <c r="D2" s="198"/>
      <c r="E2" s="198"/>
      <c r="F2" s="198"/>
      <c r="G2" s="198"/>
      <c r="H2" s="198"/>
    </row>
    <row r="3" spans="1:8" ht="13.5" customHeight="1" thickBot="1">
      <c r="A3" s="199"/>
      <c r="B3" s="199"/>
      <c r="C3" s="199"/>
      <c r="D3" s="199"/>
      <c r="E3" s="199"/>
      <c r="F3" s="199"/>
      <c r="G3" s="199"/>
      <c r="H3" s="199"/>
    </row>
    <row r="4" spans="1:8" ht="69" customHeight="1">
      <c r="A4" s="32" t="s">
        <v>299</v>
      </c>
      <c r="B4" s="33" t="s">
        <v>300</v>
      </c>
      <c r="C4" s="33" t="s">
        <v>337</v>
      </c>
      <c r="D4" s="33" t="s">
        <v>301</v>
      </c>
      <c r="E4" s="33" t="s">
        <v>341</v>
      </c>
      <c r="F4" s="44" t="s">
        <v>434</v>
      </c>
      <c r="G4" s="33" t="s">
        <v>425</v>
      </c>
    </row>
    <row r="5" spans="1:8">
      <c r="A5" s="34" t="s">
        <v>302</v>
      </c>
      <c r="B5" s="35" t="s">
        <v>303</v>
      </c>
      <c r="C5" s="35"/>
      <c r="D5" s="37">
        <f>D6</f>
        <v>15</v>
      </c>
      <c r="E5" s="37"/>
      <c r="F5" s="37">
        <v>225</v>
      </c>
      <c r="G5" s="37">
        <v>225</v>
      </c>
    </row>
    <row r="6" spans="1:8">
      <c r="A6" s="54" t="s">
        <v>304</v>
      </c>
      <c r="B6" s="36" t="s">
        <v>305</v>
      </c>
      <c r="C6" s="42"/>
      <c r="D6" s="45">
        <v>15</v>
      </c>
      <c r="E6" s="45">
        <v>15</v>
      </c>
      <c r="F6" s="46">
        <v>225</v>
      </c>
      <c r="G6" s="45">
        <v>225</v>
      </c>
    </row>
    <row r="7" spans="1:8">
      <c r="A7" s="34" t="s">
        <v>306</v>
      </c>
      <c r="B7" s="35" t="s">
        <v>281</v>
      </c>
      <c r="C7" s="35"/>
      <c r="D7" s="37"/>
      <c r="E7" s="37"/>
      <c r="F7" s="47">
        <v>3105</v>
      </c>
      <c r="G7" s="37">
        <v>2230</v>
      </c>
    </row>
    <row r="8" spans="1:8">
      <c r="A8" s="38">
        <v>3.1</v>
      </c>
      <c r="B8" s="39" t="s">
        <v>282</v>
      </c>
      <c r="C8" s="39"/>
      <c r="D8" s="40"/>
      <c r="E8" s="40"/>
      <c r="F8" s="48">
        <f>F9+F10+F11+F12</f>
        <v>925</v>
      </c>
      <c r="G8" s="40">
        <f t="shared" ref="G8" si="0">G9+G10+G11+G12</f>
        <v>50</v>
      </c>
    </row>
    <row r="9" spans="1:8">
      <c r="A9" s="54" t="s">
        <v>307</v>
      </c>
      <c r="B9" s="36" t="s">
        <v>405</v>
      </c>
      <c r="C9" s="42"/>
      <c r="D9" s="45"/>
      <c r="E9" s="45"/>
      <c r="F9" s="46">
        <v>925</v>
      </c>
      <c r="G9" s="45">
        <v>50</v>
      </c>
    </row>
    <row r="10" spans="1:8">
      <c r="A10" s="54" t="s">
        <v>308</v>
      </c>
      <c r="B10" s="36" t="s">
        <v>404</v>
      </c>
      <c r="C10" s="42"/>
      <c r="D10" s="45"/>
      <c r="E10" s="45"/>
      <c r="F10" s="109">
        <f>D10*E10</f>
        <v>0</v>
      </c>
      <c r="G10" s="130">
        <v>0</v>
      </c>
    </row>
    <row r="11" spans="1:8">
      <c r="A11" s="54" t="s">
        <v>309</v>
      </c>
      <c r="B11" s="36" t="s">
        <v>406</v>
      </c>
      <c r="C11" s="42"/>
      <c r="D11" s="45"/>
      <c r="E11" s="45"/>
      <c r="F11" s="46">
        <v>0</v>
      </c>
      <c r="G11" s="45">
        <v>0</v>
      </c>
    </row>
    <row r="12" spans="1:8">
      <c r="A12" s="54" t="s">
        <v>310</v>
      </c>
      <c r="B12" s="36" t="s">
        <v>407</v>
      </c>
      <c r="C12" s="42"/>
      <c r="D12" s="45"/>
      <c r="E12" s="45"/>
      <c r="F12" s="46">
        <v>0</v>
      </c>
      <c r="G12" s="45">
        <v>0</v>
      </c>
    </row>
    <row r="13" spans="1:8">
      <c r="A13" s="41" t="s">
        <v>311</v>
      </c>
      <c r="B13" s="39" t="s">
        <v>312</v>
      </c>
      <c r="C13" s="39"/>
      <c r="D13" s="40"/>
      <c r="E13" s="49"/>
      <c r="F13" s="49">
        <f t="shared" ref="F13:G13" si="1">SUM(F14:F16)</f>
        <v>160</v>
      </c>
      <c r="G13" s="40">
        <f t="shared" si="1"/>
        <v>160</v>
      </c>
    </row>
    <row r="14" spans="1:8">
      <c r="A14" s="54" t="s">
        <v>313</v>
      </c>
      <c r="B14" s="36" t="s">
        <v>408</v>
      </c>
      <c r="C14" s="42"/>
      <c r="D14" s="45"/>
      <c r="E14" s="45">
        <v>45</v>
      </c>
      <c r="F14" s="46">
        <v>45</v>
      </c>
      <c r="G14" s="45">
        <v>45</v>
      </c>
    </row>
    <row r="15" spans="1:8">
      <c r="A15" s="54" t="s">
        <v>314</v>
      </c>
      <c r="B15" s="36" t="s">
        <v>409</v>
      </c>
      <c r="C15" s="42"/>
      <c r="D15" s="45"/>
      <c r="E15" s="45"/>
      <c r="F15" s="46">
        <v>0</v>
      </c>
      <c r="G15" s="45">
        <v>0</v>
      </c>
    </row>
    <row r="16" spans="1:8">
      <c r="A16" s="54" t="s">
        <v>315</v>
      </c>
      <c r="B16" s="36" t="s">
        <v>410</v>
      </c>
      <c r="C16" s="42"/>
      <c r="D16" s="45">
        <v>7</v>
      </c>
      <c r="E16" s="45"/>
      <c r="F16" s="46">
        <v>115</v>
      </c>
      <c r="G16" s="45">
        <v>115</v>
      </c>
    </row>
    <row r="17" spans="1:7">
      <c r="A17" s="41" t="s">
        <v>316</v>
      </c>
      <c r="B17" s="39" t="s">
        <v>317</v>
      </c>
      <c r="C17" s="39"/>
      <c r="D17" s="40"/>
      <c r="E17" s="40">
        <v>200</v>
      </c>
      <c r="F17" s="48">
        <v>200</v>
      </c>
      <c r="G17" s="40">
        <v>200</v>
      </c>
    </row>
    <row r="18" spans="1:7">
      <c r="A18" s="41" t="s">
        <v>318</v>
      </c>
      <c r="B18" s="39" t="s">
        <v>283</v>
      </c>
      <c r="C18" s="39"/>
      <c r="D18" s="40"/>
      <c r="E18" s="40">
        <v>50</v>
      </c>
      <c r="F18" s="48">
        <v>50</v>
      </c>
      <c r="G18" s="40">
        <f>E18</f>
        <v>50</v>
      </c>
    </row>
    <row r="19" spans="1:7" ht="29.45" customHeight="1">
      <c r="A19" s="41" t="s">
        <v>319</v>
      </c>
      <c r="B19" s="39" t="s">
        <v>411</v>
      </c>
      <c r="C19" s="39"/>
      <c r="D19" s="40"/>
      <c r="E19" s="40"/>
      <c r="F19" s="48">
        <v>0</v>
      </c>
      <c r="G19" s="40">
        <v>0</v>
      </c>
    </row>
    <row r="20" spans="1:7">
      <c r="A20" s="41" t="s">
        <v>320</v>
      </c>
      <c r="B20" s="39" t="s">
        <v>323</v>
      </c>
      <c r="C20" s="39"/>
      <c r="D20" s="40"/>
      <c r="E20" s="40"/>
      <c r="F20" s="49"/>
      <c r="G20" s="40">
        <f>SUM(G21:G23)</f>
        <v>0</v>
      </c>
    </row>
    <row r="21" spans="1:7">
      <c r="A21" s="54" t="s">
        <v>324</v>
      </c>
      <c r="B21" s="36" t="s">
        <v>325</v>
      </c>
      <c r="C21" s="42"/>
      <c r="D21" s="45"/>
      <c r="E21" s="45"/>
      <c r="F21" s="46"/>
      <c r="G21" s="45"/>
    </row>
    <row r="22" spans="1:7">
      <c r="A22" s="54"/>
      <c r="B22" s="36" t="s">
        <v>326</v>
      </c>
      <c r="C22" s="42"/>
      <c r="D22" s="45"/>
      <c r="E22" s="45"/>
      <c r="F22" s="46"/>
      <c r="G22" s="45"/>
    </row>
    <row r="23" spans="1:7">
      <c r="A23" s="54"/>
      <c r="B23" s="36" t="s">
        <v>336</v>
      </c>
      <c r="C23" s="42"/>
      <c r="D23" s="45"/>
      <c r="E23" s="45"/>
      <c r="F23" s="46"/>
      <c r="G23" s="45"/>
    </row>
    <row r="24" spans="1:7">
      <c r="A24" s="41" t="s">
        <v>321</v>
      </c>
      <c r="B24" s="39" t="s">
        <v>328</v>
      </c>
      <c r="C24" s="39"/>
      <c r="D24" s="40"/>
      <c r="E24" s="40"/>
      <c r="F24" s="49">
        <f t="shared" ref="F24:G24" si="2">SUM(F25:F27)</f>
        <v>0</v>
      </c>
      <c r="G24" s="40">
        <f t="shared" si="2"/>
        <v>0</v>
      </c>
    </row>
    <row r="25" spans="1:7">
      <c r="A25" s="54" t="s">
        <v>324</v>
      </c>
      <c r="B25" s="36" t="s">
        <v>246</v>
      </c>
      <c r="C25" s="42"/>
      <c r="D25" s="45"/>
      <c r="E25" s="45"/>
      <c r="F25" s="46"/>
      <c r="G25" s="45"/>
    </row>
    <row r="26" spans="1:7">
      <c r="A26" s="54"/>
      <c r="B26" s="36" t="s">
        <v>247</v>
      </c>
      <c r="C26" s="42"/>
      <c r="D26" s="45"/>
      <c r="E26" s="45"/>
      <c r="F26" s="46"/>
      <c r="G26" s="45"/>
    </row>
    <row r="27" spans="1:7">
      <c r="A27" s="54"/>
      <c r="B27" s="36" t="s">
        <v>248</v>
      </c>
      <c r="C27" s="42"/>
      <c r="D27" s="45"/>
      <c r="E27" s="45"/>
      <c r="F27" s="46"/>
      <c r="G27" s="45"/>
    </row>
    <row r="28" spans="1:7">
      <c r="A28" s="41" t="s">
        <v>322</v>
      </c>
      <c r="B28" s="39" t="s">
        <v>454</v>
      </c>
      <c r="C28" s="39"/>
      <c r="D28" s="40"/>
      <c r="E28" s="40"/>
      <c r="F28" s="48"/>
      <c r="G28" s="40"/>
    </row>
    <row r="29" spans="1:7" ht="18.75" customHeight="1">
      <c r="A29" s="41" t="s">
        <v>327</v>
      </c>
      <c r="B29" s="39" t="s">
        <v>330</v>
      </c>
      <c r="C29" s="39"/>
      <c r="D29" s="40"/>
      <c r="E29" s="40"/>
      <c r="F29" s="49">
        <f t="shared" ref="F29:G29" si="3">SUM(D29:E29)</f>
        <v>0</v>
      </c>
      <c r="G29" s="40">
        <f t="shared" si="3"/>
        <v>0</v>
      </c>
    </row>
    <row r="30" spans="1:7">
      <c r="A30" s="41" t="s">
        <v>329</v>
      </c>
      <c r="B30" s="39" t="s">
        <v>331</v>
      </c>
      <c r="C30" s="39"/>
      <c r="D30" s="40"/>
      <c r="E30" s="40"/>
      <c r="F30" s="49">
        <f t="shared" ref="F30:G30" si="4">SUM(F31:F33)</f>
        <v>1550</v>
      </c>
      <c r="G30" s="40">
        <f t="shared" si="4"/>
        <v>1550</v>
      </c>
    </row>
    <row r="31" spans="1:7" ht="27.6" customHeight="1">
      <c r="A31" s="54" t="s">
        <v>339</v>
      </c>
      <c r="B31" s="36" t="s">
        <v>478</v>
      </c>
      <c r="C31" s="42" t="s">
        <v>338</v>
      </c>
      <c r="D31" s="45">
        <v>500</v>
      </c>
      <c r="E31" s="45">
        <v>2.7</v>
      </c>
      <c r="F31" s="46">
        <v>1350</v>
      </c>
      <c r="G31" s="45">
        <v>1350</v>
      </c>
    </row>
    <row r="32" spans="1:7" ht="27.6" customHeight="1">
      <c r="A32" s="54" t="s">
        <v>340</v>
      </c>
      <c r="B32" s="36" t="s">
        <v>412</v>
      </c>
      <c r="C32" s="42"/>
      <c r="D32" s="45"/>
      <c r="E32" s="45"/>
      <c r="F32" s="46">
        <v>0</v>
      </c>
      <c r="G32" s="45">
        <v>0</v>
      </c>
    </row>
    <row r="33" spans="1:7" ht="25.5">
      <c r="A33" s="54" t="s">
        <v>455</v>
      </c>
      <c r="B33" s="36" t="s">
        <v>332</v>
      </c>
      <c r="C33" s="42"/>
      <c r="D33" s="45"/>
      <c r="E33" s="45"/>
      <c r="F33" s="46">
        <v>200</v>
      </c>
      <c r="G33" s="45">
        <v>200</v>
      </c>
    </row>
    <row r="34" spans="1:7">
      <c r="A34" s="41" t="s">
        <v>456</v>
      </c>
      <c r="B34" s="39" t="s">
        <v>365</v>
      </c>
      <c r="C34" s="39"/>
      <c r="D34" s="40"/>
      <c r="E34" s="40"/>
      <c r="F34" s="49">
        <f t="shared" ref="F34:G34" si="5">SUM(F35:F36)</f>
        <v>220</v>
      </c>
      <c r="G34" s="40">
        <f t="shared" si="5"/>
        <v>220</v>
      </c>
    </row>
    <row r="35" spans="1:7" ht="25.5">
      <c r="A35" s="54" t="s">
        <v>457</v>
      </c>
      <c r="B35" s="36" t="s">
        <v>333</v>
      </c>
      <c r="C35" s="42"/>
      <c r="D35" s="45"/>
      <c r="E35" s="45"/>
      <c r="F35" s="46">
        <v>60</v>
      </c>
      <c r="G35" s="45">
        <v>60</v>
      </c>
    </row>
    <row r="36" spans="1:7">
      <c r="A36" s="54" t="s">
        <v>458</v>
      </c>
      <c r="B36" s="43" t="s">
        <v>453</v>
      </c>
      <c r="C36" s="50"/>
      <c r="D36" s="45"/>
      <c r="E36" s="45"/>
      <c r="F36" s="46">
        <v>160</v>
      </c>
      <c r="G36" s="45">
        <v>160</v>
      </c>
    </row>
    <row r="37" spans="1:7">
      <c r="A37" s="55">
        <v>4</v>
      </c>
      <c r="B37" s="55" t="s">
        <v>435</v>
      </c>
      <c r="C37" s="51"/>
      <c r="D37" s="52"/>
      <c r="E37" s="52"/>
      <c r="F37" s="53">
        <f>SUM(F38:F40)</f>
        <v>0</v>
      </c>
      <c r="G37" s="52">
        <f>SUM(G38:G40)</f>
        <v>0</v>
      </c>
    </row>
    <row r="38" spans="1:7">
      <c r="A38" s="54" t="s">
        <v>324</v>
      </c>
      <c r="B38" s="36" t="s">
        <v>436</v>
      </c>
      <c r="C38" s="42"/>
      <c r="D38" s="45"/>
      <c r="E38" s="45"/>
      <c r="F38" s="46"/>
      <c r="G38" s="45"/>
    </row>
    <row r="39" spans="1:7">
      <c r="A39" s="132"/>
      <c r="B39" s="43" t="s">
        <v>437</v>
      </c>
      <c r="C39" s="50"/>
      <c r="D39" s="133"/>
      <c r="E39" s="133"/>
      <c r="F39" s="134"/>
      <c r="G39" s="133"/>
    </row>
    <row r="40" spans="1:7" ht="15.75" thickBot="1">
      <c r="A40" s="104"/>
      <c r="B40" s="105" t="s">
        <v>356</v>
      </c>
      <c r="C40" s="106"/>
      <c r="D40" s="107"/>
      <c r="E40" s="107"/>
      <c r="F40" s="108"/>
      <c r="G40" s="107"/>
    </row>
    <row r="41" spans="1:7">
      <c r="B41" s="30" t="s">
        <v>345</v>
      </c>
      <c r="F41" s="103">
        <f>F37+F7+F5</f>
        <v>3330</v>
      </c>
      <c r="G41" s="103">
        <f>G37+G7+G5</f>
        <v>2455</v>
      </c>
    </row>
    <row r="43" spans="1:7">
      <c r="A43" s="102"/>
    </row>
  </sheetData>
  <mergeCells count="1">
    <mergeCell ref="A1:H3"/>
  </mergeCells>
  <pageMargins left="0.7" right="0.7" top="0.75" bottom="0.75" header="0.3" footer="0.3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T67"/>
  <sheetViews>
    <sheetView topLeftCell="A40" zoomScale="80" zoomScaleNormal="80" workbookViewId="0">
      <selection activeCell="B61" sqref="B61:H61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6.5703125" style="1" bestFit="1" customWidth="1"/>
    <col min="9" max="9" width="11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5703125" style="1" customWidth="1"/>
    <col min="20" max="20" width="13.42578125" style="1" customWidth="1"/>
    <col min="21" max="16384" width="9.140625" style="1"/>
  </cols>
  <sheetData>
    <row r="1" spans="1:20" ht="35.1" customHeight="1">
      <c r="A1" s="212" t="s">
        <v>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15</v>
      </c>
      <c r="B3" s="208"/>
      <c r="C3" s="208"/>
      <c r="D3" s="208" t="s">
        <v>16</v>
      </c>
      <c r="E3" s="208"/>
      <c r="F3" s="208" t="s">
        <v>17</v>
      </c>
      <c r="G3" s="208"/>
      <c r="H3" s="17">
        <v>420</v>
      </c>
      <c r="I3" s="207" t="s">
        <v>18</v>
      </c>
      <c r="J3" s="207"/>
      <c r="K3" s="207" t="s">
        <v>19</v>
      </c>
      <c r="L3" s="207"/>
      <c r="M3" s="213" t="s">
        <v>20</v>
      </c>
      <c r="N3" s="213"/>
      <c r="O3" s="208" t="s">
        <v>16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 t="s">
        <v>16</v>
      </c>
      <c r="G4" s="208"/>
      <c r="H4" s="17">
        <v>500</v>
      </c>
      <c r="I4" s="207"/>
      <c r="J4" s="207"/>
      <c r="K4" s="207"/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 t="s">
        <v>21</v>
      </c>
      <c r="G5" s="208"/>
      <c r="H5" s="17">
        <v>680</v>
      </c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/>
      <c r="G6" s="208"/>
      <c r="H6" s="17"/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/>
      <c r="G7" s="208"/>
      <c r="H7" s="17"/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36" customHeight="1">
      <c r="A8" s="208"/>
      <c r="B8" s="208"/>
      <c r="C8" s="208"/>
      <c r="D8" s="208"/>
      <c r="E8" s="208"/>
      <c r="F8" s="208"/>
      <c r="G8" s="208"/>
      <c r="H8" s="17"/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91" t="s">
        <v>2</v>
      </c>
      <c r="C9" s="191"/>
      <c r="D9" s="191"/>
      <c r="E9" s="191"/>
      <c r="F9" s="191"/>
      <c r="G9" s="191"/>
      <c r="H9" s="191"/>
      <c r="I9" s="191" t="s">
        <v>1</v>
      </c>
      <c r="J9" s="191" t="s">
        <v>3</v>
      </c>
      <c r="K9" s="191"/>
      <c r="L9" s="191"/>
      <c r="M9" s="191"/>
      <c r="N9" s="191"/>
      <c r="O9" s="191"/>
      <c r="P9" s="191"/>
      <c r="Q9" s="191"/>
      <c r="R9" s="191" t="s">
        <v>243</v>
      </c>
      <c r="S9" s="191" t="s">
        <v>244</v>
      </c>
      <c r="T9" s="191" t="s">
        <v>242</v>
      </c>
    </row>
    <row r="10" spans="1:20" ht="77.25" customHeight="1">
      <c r="A10" s="209"/>
      <c r="B10" s="191"/>
      <c r="C10" s="191"/>
      <c r="D10" s="191"/>
      <c r="E10" s="191"/>
      <c r="F10" s="191"/>
      <c r="G10" s="191"/>
      <c r="H10" s="191"/>
      <c r="I10" s="191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1"/>
      <c r="S10" s="191"/>
      <c r="T10" s="191"/>
    </row>
    <row r="11" spans="1:20" ht="16.5" customHeight="1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9"/>
      <c r="K11" s="29"/>
      <c r="L11" s="29"/>
      <c r="M11" s="29"/>
      <c r="N11" s="29"/>
      <c r="O11" s="29"/>
      <c r="P11" s="29"/>
      <c r="Q11" s="29"/>
      <c r="R11" s="21"/>
      <c r="S11" s="21"/>
      <c r="T11" s="21">
        <f>SUM(T12:T16)</f>
        <v>108</v>
      </c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4" t="s">
        <v>267</v>
      </c>
      <c r="J12" s="6">
        <v>8</v>
      </c>
      <c r="K12" s="6">
        <v>8</v>
      </c>
      <c r="L12" s="6">
        <v>7</v>
      </c>
      <c r="M12" s="6">
        <v>7</v>
      </c>
      <c r="N12" s="6">
        <v>7</v>
      </c>
      <c r="O12" s="6"/>
      <c r="P12" s="6">
        <v>7</v>
      </c>
      <c r="Q12" s="6">
        <f>SUM(J12:N12)/5</f>
        <v>7.4</v>
      </c>
      <c r="R12" s="4"/>
      <c r="S12" s="4">
        <f>Q12</f>
        <v>7.4</v>
      </c>
      <c r="T12" s="4">
        <v>8</v>
      </c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4" t="s">
        <v>267</v>
      </c>
      <c r="J13" s="6"/>
      <c r="K13" s="6"/>
      <c r="L13" s="6"/>
      <c r="M13" s="6"/>
      <c r="N13" s="6"/>
      <c r="O13" s="6"/>
      <c r="P13" s="6"/>
      <c r="Q13" s="6">
        <f t="shared" ref="Q13:Q16" si="0">SUM(J13:N13)/5</f>
        <v>0</v>
      </c>
      <c r="R13" s="4"/>
      <c r="S13" s="4">
        <f t="shared" ref="S13:S16" si="1">Q13</f>
        <v>0</v>
      </c>
      <c r="T13" s="4">
        <f t="shared" ref="T13:T16" si="2">Q13</f>
        <v>0</v>
      </c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4" t="s">
        <v>267</v>
      </c>
      <c r="J14" s="6">
        <v>100</v>
      </c>
      <c r="K14" s="6">
        <v>110</v>
      </c>
      <c r="L14" s="6">
        <v>80</v>
      </c>
      <c r="M14" s="6">
        <v>80</v>
      </c>
      <c r="N14" s="6">
        <v>40</v>
      </c>
      <c r="O14" s="6"/>
      <c r="P14" s="6"/>
      <c r="Q14" s="6">
        <f t="shared" si="0"/>
        <v>82</v>
      </c>
      <c r="R14" s="4"/>
      <c r="S14" s="4">
        <f t="shared" si="1"/>
        <v>82</v>
      </c>
      <c r="T14" s="4">
        <v>100</v>
      </c>
    </row>
    <row r="15" spans="1:20" ht="16.5">
      <c r="A15" s="11">
        <v>5</v>
      </c>
      <c r="B15" s="203" t="s">
        <v>36</v>
      </c>
      <c r="C15" s="203"/>
      <c r="D15" s="203"/>
      <c r="E15" s="203"/>
      <c r="F15" s="203"/>
      <c r="G15" s="203"/>
      <c r="H15" s="203"/>
      <c r="I15" s="24" t="s">
        <v>267</v>
      </c>
      <c r="J15" s="6"/>
      <c r="K15" s="6"/>
      <c r="L15" s="6"/>
      <c r="M15" s="6"/>
      <c r="N15" s="6"/>
      <c r="O15" s="6"/>
      <c r="P15" s="6"/>
      <c r="Q15" s="6">
        <f t="shared" si="0"/>
        <v>0</v>
      </c>
      <c r="R15" s="4"/>
      <c r="S15" s="4">
        <f t="shared" si="1"/>
        <v>0</v>
      </c>
      <c r="T15" s="4">
        <f t="shared" si="2"/>
        <v>0</v>
      </c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4" t="s">
        <v>267</v>
      </c>
      <c r="J16" s="6"/>
      <c r="K16" s="6"/>
      <c r="L16" s="6"/>
      <c r="M16" s="6"/>
      <c r="N16" s="6"/>
      <c r="O16" s="6"/>
      <c r="P16" s="6"/>
      <c r="Q16" s="6">
        <f t="shared" si="0"/>
        <v>0</v>
      </c>
      <c r="R16" s="4"/>
      <c r="S16" s="4">
        <f t="shared" si="1"/>
        <v>0</v>
      </c>
      <c r="T16" s="4">
        <f t="shared" si="2"/>
        <v>0</v>
      </c>
    </row>
    <row r="17" spans="1:20" ht="16.5" customHeight="1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5"/>
      <c r="J17" s="29"/>
      <c r="K17" s="29"/>
      <c r="L17" s="29"/>
      <c r="M17" s="29"/>
      <c r="N17" s="29"/>
      <c r="O17" s="29"/>
      <c r="P17" s="29"/>
      <c r="Q17" s="29"/>
      <c r="R17" s="21"/>
      <c r="S17" s="21"/>
      <c r="T17" s="21">
        <f>SUM(T18:T20)</f>
        <v>15</v>
      </c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4" t="s">
        <v>267</v>
      </c>
      <c r="J18" s="6">
        <v>15</v>
      </c>
      <c r="K18" s="6">
        <v>15</v>
      </c>
      <c r="L18" s="6">
        <v>15</v>
      </c>
      <c r="M18" s="6">
        <v>15</v>
      </c>
      <c r="N18" s="6">
        <v>15</v>
      </c>
      <c r="O18" s="6">
        <v>15</v>
      </c>
      <c r="P18" s="6">
        <v>15</v>
      </c>
      <c r="Q18" s="6">
        <f>SUM(J18:P18)</f>
        <v>105</v>
      </c>
      <c r="R18" s="4"/>
      <c r="S18" s="4">
        <f>Q18</f>
        <v>105</v>
      </c>
      <c r="T18" s="4">
        <f>S18/7</f>
        <v>15</v>
      </c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4" t="s">
        <v>267</v>
      </c>
      <c r="J19" s="6">
        <v>30</v>
      </c>
      <c r="K19" s="6">
        <v>30</v>
      </c>
      <c r="L19" s="6">
        <v>30</v>
      </c>
      <c r="M19" s="6">
        <v>25</v>
      </c>
      <c r="N19" s="6">
        <v>25</v>
      </c>
      <c r="O19" s="6">
        <v>25</v>
      </c>
      <c r="P19" s="6">
        <v>20</v>
      </c>
      <c r="Q19" s="6">
        <f>SUM(J19:P19)</f>
        <v>185</v>
      </c>
      <c r="R19" s="4"/>
      <c r="S19" s="4">
        <f t="shared" ref="S19:S20" si="3">Q19</f>
        <v>185</v>
      </c>
      <c r="T19" s="57"/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4" t="s">
        <v>267</v>
      </c>
      <c r="J20" s="6"/>
      <c r="K20" s="6"/>
      <c r="L20" s="6"/>
      <c r="M20" s="6"/>
      <c r="N20" s="6"/>
      <c r="O20" s="6"/>
      <c r="P20" s="6"/>
      <c r="Q20" s="6"/>
      <c r="R20" s="4"/>
      <c r="S20" s="4">
        <f t="shared" si="3"/>
        <v>0</v>
      </c>
      <c r="T20" s="4"/>
    </row>
    <row r="21" spans="1:20" ht="16.5" customHeight="1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5"/>
      <c r="J21" s="29"/>
      <c r="K21" s="29"/>
      <c r="L21" s="29"/>
      <c r="M21" s="29"/>
      <c r="N21" s="29"/>
      <c r="O21" s="29"/>
      <c r="P21" s="29"/>
      <c r="Q21" s="29"/>
      <c r="R21" s="21"/>
      <c r="S21" s="21"/>
      <c r="T21" s="58">
        <f>SUM(T22:T40)</f>
        <v>41.728571428571428</v>
      </c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15" t="s">
        <v>4</v>
      </c>
      <c r="J22" s="6">
        <v>2</v>
      </c>
      <c r="K22" s="6">
        <v>2</v>
      </c>
      <c r="L22" s="6">
        <v>2</v>
      </c>
      <c r="M22" s="6">
        <v>2</v>
      </c>
      <c r="N22" s="6">
        <v>2</v>
      </c>
      <c r="O22" s="6">
        <v>2</v>
      </c>
      <c r="P22" s="6">
        <v>2</v>
      </c>
      <c r="Q22" s="6">
        <v>14</v>
      </c>
      <c r="R22" s="8">
        <v>7</v>
      </c>
      <c r="S22" s="4">
        <f>Q22*R22</f>
        <v>98</v>
      </c>
      <c r="T22" s="4">
        <f>S22/7</f>
        <v>14</v>
      </c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15" t="s">
        <v>4</v>
      </c>
      <c r="J23" s="6">
        <v>1</v>
      </c>
      <c r="K23" s="6"/>
      <c r="L23" s="6"/>
      <c r="M23" s="6"/>
      <c r="N23" s="6"/>
      <c r="O23" s="6"/>
      <c r="P23" s="6"/>
      <c r="Q23" s="6">
        <v>1</v>
      </c>
      <c r="R23" s="8">
        <v>5</v>
      </c>
      <c r="S23" s="4">
        <f t="shared" ref="S23:S40" si="4">Q23*R23</f>
        <v>5</v>
      </c>
      <c r="T23" s="4">
        <f t="shared" ref="T23:T40" si="5">S23/7</f>
        <v>0.7142857142857143</v>
      </c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15" t="s">
        <v>4</v>
      </c>
      <c r="J24" s="6">
        <v>2</v>
      </c>
      <c r="K24" s="6">
        <v>2</v>
      </c>
      <c r="L24" s="6">
        <v>2</v>
      </c>
      <c r="M24" s="6">
        <v>2</v>
      </c>
      <c r="N24" s="6">
        <v>2</v>
      </c>
      <c r="O24" s="6">
        <v>2</v>
      </c>
      <c r="P24" s="6">
        <v>2</v>
      </c>
      <c r="Q24" s="6">
        <v>14</v>
      </c>
      <c r="R24" s="8">
        <v>0.6</v>
      </c>
      <c r="S24" s="4">
        <f t="shared" si="4"/>
        <v>8.4</v>
      </c>
      <c r="T24" s="4">
        <f t="shared" si="5"/>
        <v>1.2</v>
      </c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15" t="s">
        <v>4</v>
      </c>
      <c r="J25" s="6">
        <v>1</v>
      </c>
      <c r="K25" s="6"/>
      <c r="L25" s="6"/>
      <c r="M25" s="6"/>
      <c r="N25" s="6"/>
      <c r="O25" s="6"/>
      <c r="P25" s="6"/>
      <c r="Q25" s="6">
        <v>1</v>
      </c>
      <c r="R25" s="8">
        <v>8</v>
      </c>
      <c r="S25" s="4">
        <f t="shared" si="4"/>
        <v>8</v>
      </c>
      <c r="T25" s="4">
        <f t="shared" si="5"/>
        <v>1.1428571428571428</v>
      </c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15" t="s">
        <v>4</v>
      </c>
      <c r="J26" s="6">
        <v>2</v>
      </c>
      <c r="K26" s="6"/>
      <c r="L26" s="6">
        <v>2</v>
      </c>
      <c r="M26" s="6"/>
      <c r="N26" s="6"/>
      <c r="O26" s="6"/>
      <c r="P26" s="6">
        <v>2</v>
      </c>
      <c r="Q26" s="6">
        <v>6</v>
      </c>
      <c r="R26" s="8">
        <v>0.7</v>
      </c>
      <c r="S26" s="4">
        <f t="shared" si="4"/>
        <v>4.1999999999999993</v>
      </c>
      <c r="T26" s="4">
        <f t="shared" si="5"/>
        <v>0.59999999999999987</v>
      </c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15" t="s">
        <v>4</v>
      </c>
      <c r="J27" s="6"/>
      <c r="K27" s="6"/>
      <c r="L27" s="6"/>
      <c r="M27" s="6"/>
      <c r="N27" s="6"/>
      <c r="O27" s="6"/>
      <c r="P27" s="6"/>
      <c r="Q27" s="6"/>
      <c r="R27" s="8">
        <v>1.9</v>
      </c>
      <c r="S27" s="4">
        <f t="shared" si="4"/>
        <v>0</v>
      </c>
      <c r="T27" s="4">
        <f t="shared" si="5"/>
        <v>0</v>
      </c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15" t="s">
        <v>4</v>
      </c>
      <c r="J28" s="6"/>
      <c r="K28" s="6"/>
      <c r="L28" s="6"/>
      <c r="M28" s="6"/>
      <c r="N28" s="6"/>
      <c r="O28" s="6"/>
      <c r="P28" s="6"/>
      <c r="Q28" s="6"/>
      <c r="R28" s="8">
        <v>6.75</v>
      </c>
      <c r="S28" s="4">
        <f t="shared" si="4"/>
        <v>0</v>
      </c>
      <c r="T28" s="4">
        <f t="shared" si="5"/>
        <v>0</v>
      </c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15" t="s">
        <v>4</v>
      </c>
      <c r="J29" s="6"/>
      <c r="K29" s="6"/>
      <c r="L29" s="6"/>
      <c r="M29" s="6"/>
      <c r="N29" s="6"/>
      <c r="O29" s="6"/>
      <c r="P29" s="6"/>
      <c r="Q29" s="6"/>
      <c r="R29" s="8">
        <v>1.5</v>
      </c>
      <c r="S29" s="4">
        <f t="shared" si="4"/>
        <v>0</v>
      </c>
      <c r="T29" s="4">
        <f t="shared" si="5"/>
        <v>0</v>
      </c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15" t="s">
        <v>4</v>
      </c>
      <c r="J30" s="6"/>
      <c r="K30" s="6"/>
      <c r="L30" s="6"/>
      <c r="M30" s="6"/>
      <c r="N30" s="6"/>
      <c r="O30" s="6"/>
      <c r="P30" s="6"/>
      <c r="Q30" s="6"/>
      <c r="R30" s="8">
        <v>15</v>
      </c>
      <c r="S30" s="4">
        <f t="shared" si="4"/>
        <v>0</v>
      </c>
      <c r="T30" s="4">
        <f t="shared" si="5"/>
        <v>0</v>
      </c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15" t="s">
        <v>4</v>
      </c>
      <c r="J31" s="6">
        <v>1</v>
      </c>
      <c r="K31" s="6"/>
      <c r="L31" s="6"/>
      <c r="M31" s="6"/>
      <c r="N31" s="6"/>
      <c r="O31" s="6"/>
      <c r="P31" s="6"/>
      <c r="Q31" s="6">
        <v>1</v>
      </c>
      <c r="R31" s="8">
        <v>1</v>
      </c>
      <c r="S31" s="4">
        <f t="shared" si="4"/>
        <v>1</v>
      </c>
      <c r="T31" s="4">
        <f t="shared" si="5"/>
        <v>0.14285714285714285</v>
      </c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15" t="s">
        <v>4</v>
      </c>
      <c r="J32" s="6"/>
      <c r="K32" s="6"/>
      <c r="L32" s="6"/>
      <c r="M32" s="6"/>
      <c r="N32" s="6"/>
      <c r="O32" s="6"/>
      <c r="P32" s="6"/>
      <c r="Q32" s="6"/>
      <c r="R32" s="9">
        <v>40</v>
      </c>
      <c r="S32" s="4">
        <f t="shared" si="4"/>
        <v>0</v>
      </c>
      <c r="T32" s="4">
        <f t="shared" si="5"/>
        <v>0</v>
      </c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15" t="s">
        <v>4</v>
      </c>
      <c r="J33" s="6"/>
      <c r="K33" s="6"/>
      <c r="L33" s="6"/>
      <c r="M33" s="6"/>
      <c r="N33" s="6"/>
      <c r="O33" s="6"/>
      <c r="P33" s="6"/>
      <c r="Q33" s="6"/>
      <c r="R33" s="8">
        <v>10</v>
      </c>
      <c r="S33" s="4">
        <f t="shared" si="4"/>
        <v>0</v>
      </c>
      <c r="T33" s="4">
        <f t="shared" si="5"/>
        <v>0</v>
      </c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15" t="s">
        <v>4</v>
      </c>
      <c r="J34" s="6"/>
      <c r="K34" s="6"/>
      <c r="L34" s="6"/>
      <c r="M34" s="6"/>
      <c r="N34" s="6"/>
      <c r="O34" s="6"/>
      <c r="P34" s="6"/>
      <c r="Q34" s="6"/>
      <c r="R34" s="10">
        <v>8</v>
      </c>
      <c r="S34" s="4">
        <f t="shared" si="4"/>
        <v>0</v>
      </c>
      <c r="T34" s="4">
        <f t="shared" si="5"/>
        <v>0</v>
      </c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15" t="s">
        <v>4</v>
      </c>
      <c r="J35" s="6">
        <v>1</v>
      </c>
      <c r="K35" s="6"/>
      <c r="L35" s="6"/>
      <c r="M35" s="6"/>
      <c r="N35" s="6"/>
      <c r="O35" s="6"/>
      <c r="P35" s="6"/>
      <c r="Q35" s="6">
        <v>1</v>
      </c>
      <c r="R35" s="9">
        <v>40</v>
      </c>
      <c r="S35" s="4">
        <f t="shared" si="4"/>
        <v>40</v>
      </c>
      <c r="T35" s="4">
        <f t="shared" si="5"/>
        <v>5.7142857142857144</v>
      </c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15" t="s">
        <v>4</v>
      </c>
      <c r="J36" s="6">
        <v>3</v>
      </c>
      <c r="K36" s="6">
        <v>3</v>
      </c>
      <c r="L36" s="6">
        <v>3</v>
      </c>
      <c r="M36" s="6">
        <v>3</v>
      </c>
      <c r="N36" s="6">
        <v>3</v>
      </c>
      <c r="O36" s="6">
        <v>3</v>
      </c>
      <c r="P36" s="6">
        <v>3</v>
      </c>
      <c r="Q36" s="6">
        <v>21</v>
      </c>
      <c r="R36" s="8">
        <v>2.5</v>
      </c>
      <c r="S36" s="4">
        <f t="shared" si="4"/>
        <v>52.5</v>
      </c>
      <c r="T36" s="4">
        <f t="shared" si="5"/>
        <v>7.5</v>
      </c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15" t="s">
        <v>4</v>
      </c>
      <c r="J37" s="6"/>
      <c r="K37" s="6"/>
      <c r="L37" s="6"/>
      <c r="M37" s="6"/>
      <c r="N37" s="6"/>
      <c r="O37" s="6"/>
      <c r="P37" s="6"/>
      <c r="Q37" s="6"/>
      <c r="R37" s="8">
        <v>0.6</v>
      </c>
      <c r="S37" s="4">
        <f t="shared" si="4"/>
        <v>0</v>
      </c>
      <c r="T37" s="4">
        <f t="shared" si="5"/>
        <v>0</v>
      </c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15" t="s">
        <v>4</v>
      </c>
      <c r="J38" s="6">
        <v>2</v>
      </c>
      <c r="K38" s="6"/>
      <c r="L38" s="6"/>
      <c r="M38" s="6"/>
      <c r="N38" s="6"/>
      <c r="O38" s="6"/>
      <c r="P38" s="6"/>
      <c r="Q38" s="6">
        <v>2</v>
      </c>
      <c r="R38" s="8">
        <v>2.5</v>
      </c>
      <c r="S38" s="4">
        <f t="shared" si="4"/>
        <v>5</v>
      </c>
      <c r="T38" s="4">
        <f t="shared" si="5"/>
        <v>0.7142857142857143</v>
      </c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15" t="s">
        <v>4</v>
      </c>
      <c r="J39" s="6">
        <v>1</v>
      </c>
      <c r="K39" s="6"/>
      <c r="L39" s="6"/>
      <c r="M39" s="6"/>
      <c r="N39" s="6"/>
      <c r="O39" s="6"/>
      <c r="P39" s="6"/>
      <c r="Q39" s="6">
        <v>1</v>
      </c>
      <c r="R39" s="9">
        <v>70</v>
      </c>
      <c r="S39" s="4">
        <f t="shared" si="4"/>
        <v>70</v>
      </c>
      <c r="T39" s="4">
        <f t="shared" si="5"/>
        <v>10</v>
      </c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15" t="s">
        <v>239</v>
      </c>
      <c r="J40" s="6"/>
      <c r="K40" s="6"/>
      <c r="L40" s="6"/>
      <c r="M40" s="6"/>
      <c r="N40" s="6"/>
      <c r="O40" s="6"/>
      <c r="P40" s="6"/>
      <c r="Q40" s="6"/>
      <c r="R40" s="8">
        <v>20</v>
      </c>
      <c r="S40" s="4">
        <f t="shared" si="4"/>
        <v>0</v>
      </c>
      <c r="T40" s="4">
        <f t="shared" si="5"/>
        <v>0</v>
      </c>
    </row>
    <row r="41" spans="1:20" ht="16.5" customHeight="1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5"/>
      <c r="J41" s="29"/>
      <c r="K41" s="29"/>
      <c r="L41" s="29"/>
      <c r="M41" s="29"/>
      <c r="N41" s="29"/>
      <c r="O41" s="29"/>
      <c r="P41" s="29"/>
      <c r="Q41" s="29"/>
      <c r="R41" s="21"/>
      <c r="S41" s="21"/>
      <c r="T41" s="58">
        <f>SUM(T42:T59)</f>
        <v>13.792342857142856</v>
      </c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15" t="s">
        <v>4</v>
      </c>
      <c r="J42" s="6"/>
      <c r="K42" s="6"/>
      <c r="L42" s="6"/>
      <c r="M42" s="6"/>
      <c r="N42" s="6"/>
      <c r="O42" s="6"/>
      <c r="P42" s="6"/>
      <c r="Q42" s="6"/>
      <c r="R42" s="8">
        <v>0.1</v>
      </c>
      <c r="S42" s="4">
        <f>Q42*R42</f>
        <v>0</v>
      </c>
      <c r="T42" s="4">
        <f>S42/7</f>
        <v>0</v>
      </c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15" t="s">
        <v>4</v>
      </c>
      <c r="J43" s="6"/>
      <c r="K43" s="6"/>
      <c r="L43" s="6"/>
      <c r="M43" s="6"/>
      <c r="N43" s="6"/>
      <c r="O43" s="6"/>
      <c r="P43" s="6"/>
      <c r="Q43" s="6"/>
      <c r="R43" s="8">
        <v>1.9</v>
      </c>
      <c r="S43" s="4">
        <f t="shared" ref="S43:S59" si="6">Q43*R43</f>
        <v>0</v>
      </c>
      <c r="T43" s="4">
        <f t="shared" ref="T43:T59" si="7">S43/7</f>
        <v>0</v>
      </c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15" t="s">
        <v>4</v>
      </c>
      <c r="J44" s="6">
        <v>1</v>
      </c>
      <c r="K44" s="6"/>
      <c r="L44" s="6"/>
      <c r="M44" s="6"/>
      <c r="N44" s="6"/>
      <c r="O44" s="6"/>
      <c r="P44" s="6"/>
      <c r="Q44" s="6">
        <v>1</v>
      </c>
      <c r="R44" s="8">
        <v>6</v>
      </c>
      <c r="S44" s="4">
        <f t="shared" si="6"/>
        <v>6</v>
      </c>
      <c r="T44" s="4">
        <f t="shared" si="7"/>
        <v>0.8571428571428571</v>
      </c>
    </row>
    <row r="45" spans="1:20" ht="16.5">
      <c r="A45" s="11">
        <v>35</v>
      </c>
      <c r="B45" s="203" t="s">
        <v>64</v>
      </c>
      <c r="C45" s="203"/>
      <c r="D45" s="203"/>
      <c r="E45" s="203"/>
      <c r="F45" s="203"/>
      <c r="G45" s="203"/>
      <c r="H45" s="203"/>
      <c r="I45" s="15" t="s">
        <v>4</v>
      </c>
      <c r="J45" s="6"/>
      <c r="K45" s="6"/>
      <c r="L45" s="6"/>
      <c r="M45" s="6"/>
      <c r="N45" s="6"/>
      <c r="O45" s="6"/>
      <c r="P45" s="6"/>
      <c r="Q45" s="6"/>
      <c r="R45" s="8">
        <v>0.5</v>
      </c>
      <c r="S45" s="4">
        <f t="shared" si="6"/>
        <v>0</v>
      </c>
      <c r="T45" s="4">
        <f t="shared" si="7"/>
        <v>0</v>
      </c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15" t="s">
        <v>4</v>
      </c>
      <c r="J46" s="6">
        <v>2</v>
      </c>
      <c r="K46" s="6"/>
      <c r="L46" s="6">
        <v>2</v>
      </c>
      <c r="M46" s="6"/>
      <c r="N46" s="6">
        <v>2</v>
      </c>
      <c r="O46" s="6"/>
      <c r="P46" s="6">
        <v>2</v>
      </c>
      <c r="Q46" s="6">
        <v>8</v>
      </c>
      <c r="R46" s="8">
        <v>2</v>
      </c>
      <c r="S46" s="4">
        <f t="shared" si="6"/>
        <v>16</v>
      </c>
      <c r="T46" s="4">
        <f t="shared" si="7"/>
        <v>2.2857142857142856</v>
      </c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15" t="s">
        <v>4</v>
      </c>
      <c r="J47" s="6"/>
      <c r="K47" s="6"/>
      <c r="L47" s="6"/>
      <c r="M47" s="6"/>
      <c r="N47" s="6"/>
      <c r="O47" s="6"/>
      <c r="P47" s="6"/>
      <c r="Q47" s="6"/>
      <c r="R47" s="8">
        <v>0.8</v>
      </c>
      <c r="S47" s="4">
        <f t="shared" si="6"/>
        <v>0</v>
      </c>
      <c r="T47" s="4">
        <f t="shared" si="7"/>
        <v>0</v>
      </c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15" t="s">
        <v>4</v>
      </c>
      <c r="J48" s="6"/>
      <c r="K48" s="6"/>
      <c r="L48" s="6"/>
      <c r="M48" s="6"/>
      <c r="N48" s="6"/>
      <c r="O48" s="6"/>
      <c r="P48" s="6"/>
      <c r="Q48" s="6"/>
      <c r="R48" s="8">
        <v>0.15</v>
      </c>
      <c r="S48" s="4">
        <f t="shared" si="6"/>
        <v>0</v>
      </c>
      <c r="T48" s="4">
        <f t="shared" si="7"/>
        <v>0</v>
      </c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15" t="s">
        <v>4</v>
      </c>
      <c r="J49" s="6"/>
      <c r="K49" s="6"/>
      <c r="L49" s="6"/>
      <c r="M49" s="6"/>
      <c r="N49" s="6"/>
      <c r="O49" s="6"/>
      <c r="P49" s="6"/>
      <c r="Q49" s="6"/>
      <c r="R49" s="8">
        <v>0.3</v>
      </c>
      <c r="S49" s="4">
        <f t="shared" si="6"/>
        <v>0</v>
      </c>
      <c r="T49" s="4">
        <f t="shared" si="7"/>
        <v>0</v>
      </c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15" t="s">
        <v>4</v>
      </c>
      <c r="J50" s="6">
        <v>1</v>
      </c>
      <c r="K50" s="6"/>
      <c r="L50" s="6"/>
      <c r="M50" s="6">
        <v>1</v>
      </c>
      <c r="N50" s="6"/>
      <c r="O50" s="6">
        <v>1</v>
      </c>
      <c r="P50" s="6"/>
      <c r="Q50" s="6">
        <v>3</v>
      </c>
      <c r="R50" s="8">
        <v>1.5</v>
      </c>
      <c r="S50" s="4">
        <f t="shared" si="6"/>
        <v>4.5</v>
      </c>
      <c r="T50" s="4">
        <f t="shared" si="7"/>
        <v>0.6428571428571429</v>
      </c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15" t="s">
        <v>4</v>
      </c>
      <c r="J51" s="6">
        <v>1</v>
      </c>
      <c r="K51" s="6"/>
      <c r="L51" s="6">
        <v>1</v>
      </c>
      <c r="M51" s="6"/>
      <c r="N51" s="6">
        <v>1</v>
      </c>
      <c r="O51" s="6"/>
      <c r="P51" s="6">
        <v>1</v>
      </c>
      <c r="Q51" s="6">
        <v>4</v>
      </c>
      <c r="R51" s="8">
        <f>5.8/500</f>
        <v>1.1599999999999999E-2</v>
      </c>
      <c r="S51" s="4">
        <f t="shared" si="6"/>
        <v>4.6399999999999997E-2</v>
      </c>
      <c r="T51" s="4">
        <f t="shared" si="7"/>
        <v>6.6285714285714281E-3</v>
      </c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15" t="s">
        <v>4</v>
      </c>
      <c r="J52" s="6"/>
      <c r="K52" s="6"/>
      <c r="L52" s="6"/>
      <c r="M52" s="6"/>
      <c r="N52" s="6"/>
      <c r="O52" s="6"/>
      <c r="P52" s="6"/>
      <c r="Q52" s="6"/>
      <c r="R52" s="9">
        <v>20</v>
      </c>
      <c r="S52" s="4">
        <f t="shared" si="6"/>
        <v>0</v>
      </c>
      <c r="T52" s="4">
        <f t="shared" si="7"/>
        <v>0</v>
      </c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15" t="s">
        <v>4</v>
      </c>
      <c r="J53" s="6">
        <v>20</v>
      </c>
      <c r="K53" s="6">
        <v>20</v>
      </c>
      <c r="L53" s="6">
        <v>20</v>
      </c>
      <c r="M53" s="6">
        <v>20</v>
      </c>
      <c r="N53" s="6">
        <v>20</v>
      </c>
      <c r="O53" s="6">
        <v>20</v>
      </c>
      <c r="P53" s="6">
        <v>20</v>
      </c>
      <c r="Q53" s="6">
        <v>140</v>
      </c>
      <c r="R53" s="8">
        <v>0.1</v>
      </c>
      <c r="S53" s="4">
        <f t="shared" si="6"/>
        <v>14</v>
      </c>
      <c r="T53" s="4">
        <f t="shared" si="7"/>
        <v>2</v>
      </c>
    </row>
    <row r="54" spans="1:20" ht="16.5">
      <c r="A54" s="11">
        <v>44</v>
      </c>
      <c r="B54" s="203" t="s">
        <v>73</v>
      </c>
      <c r="C54" s="203"/>
      <c r="D54" s="203"/>
      <c r="E54" s="203"/>
      <c r="F54" s="203"/>
      <c r="G54" s="203"/>
      <c r="H54" s="203"/>
      <c r="I54" s="15" t="s">
        <v>4</v>
      </c>
      <c r="J54" s="6">
        <v>6</v>
      </c>
      <c r="K54" s="6"/>
      <c r="L54" s="6"/>
      <c r="M54" s="6"/>
      <c r="N54" s="6"/>
      <c r="O54" s="6"/>
      <c r="P54" s="6"/>
      <c r="Q54" s="6">
        <v>6</v>
      </c>
      <c r="R54" s="9">
        <v>1</v>
      </c>
      <c r="S54" s="4">
        <f t="shared" si="6"/>
        <v>6</v>
      </c>
      <c r="T54" s="4">
        <f t="shared" si="7"/>
        <v>0.8571428571428571</v>
      </c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15" t="s">
        <v>4</v>
      </c>
      <c r="J55" s="6">
        <v>5</v>
      </c>
      <c r="K55" s="6"/>
      <c r="L55" s="6"/>
      <c r="M55" s="6"/>
      <c r="N55" s="6">
        <v>5</v>
      </c>
      <c r="O55" s="6"/>
      <c r="P55" s="6"/>
      <c r="Q55" s="6">
        <v>10</v>
      </c>
      <c r="R55" s="8">
        <v>3</v>
      </c>
      <c r="S55" s="4">
        <f t="shared" si="6"/>
        <v>30</v>
      </c>
      <c r="T55" s="4">
        <f t="shared" si="7"/>
        <v>4.2857142857142856</v>
      </c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15" t="s">
        <v>4</v>
      </c>
      <c r="J56" s="6"/>
      <c r="K56" s="6"/>
      <c r="L56" s="6"/>
      <c r="M56" s="6"/>
      <c r="N56" s="6"/>
      <c r="O56" s="6"/>
      <c r="P56" s="6"/>
      <c r="Q56" s="6"/>
      <c r="R56" s="8">
        <v>2.5</v>
      </c>
      <c r="S56" s="4">
        <f t="shared" si="6"/>
        <v>0</v>
      </c>
      <c r="T56" s="4">
        <f t="shared" si="7"/>
        <v>0</v>
      </c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15" t="s">
        <v>4</v>
      </c>
      <c r="J57" s="6"/>
      <c r="K57" s="6"/>
      <c r="L57" s="6"/>
      <c r="M57" s="6"/>
      <c r="N57" s="6"/>
      <c r="O57" s="6"/>
      <c r="P57" s="6"/>
      <c r="Q57" s="6"/>
      <c r="R57" s="8">
        <v>9</v>
      </c>
      <c r="S57" s="4">
        <f t="shared" si="6"/>
        <v>0</v>
      </c>
      <c r="T57" s="4">
        <f t="shared" si="7"/>
        <v>0</v>
      </c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15" t="s">
        <v>4</v>
      </c>
      <c r="J58" s="6"/>
      <c r="K58" s="6"/>
      <c r="L58" s="6"/>
      <c r="M58" s="6"/>
      <c r="N58" s="6"/>
      <c r="O58" s="6"/>
      <c r="P58" s="6"/>
      <c r="Q58" s="6"/>
      <c r="R58" s="8">
        <v>0.7</v>
      </c>
      <c r="S58" s="4">
        <f t="shared" si="6"/>
        <v>0</v>
      </c>
      <c r="T58" s="4">
        <f t="shared" si="7"/>
        <v>0</v>
      </c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15" t="s">
        <v>4</v>
      </c>
      <c r="J59" s="6">
        <v>10</v>
      </c>
      <c r="K59" s="6"/>
      <c r="L59" s="6"/>
      <c r="M59" s="6"/>
      <c r="N59" s="6">
        <v>10</v>
      </c>
      <c r="O59" s="6"/>
      <c r="P59" s="6"/>
      <c r="Q59" s="6">
        <v>20</v>
      </c>
      <c r="R59" s="8">
        <v>1</v>
      </c>
      <c r="S59" s="4">
        <f t="shared" si="6"/>
        <v>20</v>
      </c>
      <c r="T59" s="4">
        <f t="shared" si="7"/>
        <v>2.8571428571428572</v>
      </c>
    </row>
    <row r="60" spans="1:20" ht="16.5" customHeight="1">
      <c r="A60" s="11">
        <v>50</v>
      </c>
      <c r="B60" s="200" t="s">
        <v>271</v>
      </c>
      <c r="C60" s="201"/>
      <c r="D60" s="201"/>
      <c r="E60" s="201"/>
      <c r="F60" s="201"/>
      <c r="G60" s="201"/>
      <c r="H60" s="202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>
        <f>SUM(T61:T62)</f>
        <v>551</v>
      </c>
    </row>
    <row r="61" spans="1:20" ht="16.5">
      <c r="A61" s="11">
        <v>51</v>
      </c>
      <c r="B61" s="203" t="s">
        <v>241</v>
      </c>
      <c r="C61" s="203"/>
      <c r="D61" s="203"/>
      <c r="E61" s="203"/>
      <c r="F61" s="203"/>
      <c r="G61" s="203"/>
      <c r="H61" s="203"/>
      <c r="I61" s="15" t="s">
        <v>4</v>
      </c>
      <c r="J61" s="4"/>
      <c r="K61" s="4"/>
      <c r="L61" s="4"/>
      <c r="M61" s="4"/>
      <c r="N61" s="4"/>
      <c r="O61" s="4"/>
      <c r="P61" s="4"/>
      <c r="Q61" s="4"/>
      <c r="R61" s="4">
        <v>1</v>
      </c>
      <c r="S61" s="10">
        <v>51</v>
      </c>
      <c r="T61" s="4">
        <f>S61</f>
        <v>51</v>
      </c>
    </row>
    <row r="62" spans="1:20" ht="16.5">
      <c r="A62" s="11">
        <v>52</v>
      </c>
      <c r="B62" s="203" t="s">
        <v>266</v>
      </c>
      <c r="C62" s="203"/>
      <c r="D62" s="203"/>
      <c r="E62" s="203"/>
      <c r="F62" s="203"/>
      <c r="G62" s="203"/>
      <c r="H62" s="203"/>
      <c r="I62" s="15" t="s">
        <v>4</v>
      </c>
      <c r="J62" s="4"/>
      <c r="K62" s="4"/>
      <c r="L62" s="4"/>
      <c r="M62" s="4"/>
      <c r="N62" s="4"/>
      <c r="O62" s="4"/>
      <c r="P62" s="4"/>
      <c r="Q62" s="4"/>
      <c r="R62" s="4">
        <v>1</v>
      </c>
      <c r="S62" s="10">
        <v>500</v>
      </c>
      <c r="T62" s="4">
        <f>S62</f>
        <v>500</v>
      </c>
    </row>
    <row r="63" spans="1:20" ht="16.5">
      <c r="A63" s="11">
        <v>53</v>
      </c>
      <c r="B63" s="204"/>
      <c r="C63" s="205"/>
      <c r="D63" s="205"/>
      <c r="E63" s="205"/>
      <c r="F63" s="205"/>
      <c r="G63" s="205"/>
      <c r="H63" s="206"/>
      <c r="I63" s="15" t="s">
        <v>4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6.5">
      <c r="A64" s="11">
        <v>54</v>
      </c>
      <c r="B64" s="204"/>
      <c r="C64" s="205"/>
      <c r="D64" s="205"/>
      <c r="E64" s="205"/>
      <c r="F64" s="205"/>
      <c r="G64" s="205"/>
      <c r="H64" s="206"/>
      <c r="I64" s="15" t="s">
        <v>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6.5">
      <c r="A65" s="11">
        <v>55</v>
      </c>
      <c r="B65" s="204"/>
      <c r="C65" s="205"/>
      <c r="D65" s="205"/>
      <c r="E65" s="205"/>
      <c r="F65" s="205"/>
      <c r="G65" s="205"/>
      <c r="H65" s="206"/>
      <c r="I65" s="15" t="s">
        <v>4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>
      <c r="R66" s="1" t="s">
        <v>343</v>
      </c>
      <c r="T66" s="59">
        <f>T41+T21+T17+T11</f>
        <v>178.5209142857143</v>
      </c>
    </row>
    <row r="67" spans="1:20">
      <c r="R67" s="1" t="s">
        <v>344</v>
      </c>
      <c r="T67" s="1">
        <f>T60</f>
        <v>551</v>
      </c>
    </row>
  </sheetData>
  <mergeCells count="99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5:H45"/>
    <mergeCell ref="B46:H46"/>
    <mergeCell ref="B47:H47"/>
    <mergeCell ref="B48:H48"/>
    <mergeCell ref="B49:H49"/>
    <mergeCell ref="B23:H23"/>
    <mergeCell ref="B24:H24"/>
    <mergeCell ref="B25:H25"/>
    <mergeCell ref="B26:H26"/>
    <mergeCell ref="B44:H44"/>
    <mergeCell ref="B39:H39"/>
    <mergeCell ref="B40:H40"/>
    <mergeCell ref="B41:H41"/>
    <mergeCell ref="B42:H42"/>
    <mergeCell ref="B43:H43"/>
    <mergeCell ref="B21:H21"/>
    <mergeCell ref="B17:H17"/>
    <mergeCell ref="B18:H18"/>
    <mergeCell ref="B19:H19"/>
    <mergeCell ref="B22:H22"/>
    <mergeCell ref="I8:J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A1:T1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Q2:T2"/>
    <mergeCell ref="Q3:T8"/>
    <mergeCell ref="I3:J3"/>
    <mergeCell ref="K3:L3"/>
    <mergeCell ref="I5:J5"/>
    <mergeCell ref="K5:L5"/>
    <mergeCell ref="D6:E6"/>
    <mergeCell ref="B65:H65"/>
    <mergeCell ref="K8:L8"/>
    <mergeCell ref="A3:C8"/>
    <mergeCell ref="D3:E3"/>
    <mergeCell ref="F3:G3"/>
    <mergeCell ref="A9:A10"/>
    <mergeCell ref="B9:H10"/>
    <mergeCell ref="I9:I10"/>
    <mergeCell ref="J9:Q9"/>
    <mergeCell ref="B33:H33"/>
    <mergeCell ref="B34:H34"/>
    <mergeCell ref="B35:H35"/>
    <mergeCell ref="B36:H36"/>
    <mergeCell ref="K7:L7"/>
    <mergeCell ref="D8:E8"/>
    <mergeCell ref="F8:G8"/>
    <mergeCell ref="B60:H60"/>
    <mergeCell ref="B61:H61"/>
    <mergeCell ref="B62:H62"/>
    <mergeCell ref="B63:H63"/>
    <mergeCell ref="B64:H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T67"/>
  <sheetViews>
    <sheetView topLeftCell="A37" zoomScale="80" zoomScaleNormal="80" workbookViewId="0">
      <selection activeCell="S63" sqref="S63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6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42578125" style="1" customWidth="1"/>
    <col min="20" max="20" width="12.5703125" style="1" customWidth="1"/>
    <col min="21" max="16384" width="9.140625" style="1"/>
  </cols>
  <sheetData>
    <row r="1" spans="1:20" ht="35.1" customHeight="1">
      <c r="A1" s="212" t="s">
        <v>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s="2" customFormat="1" ht="49.5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79</v>
      </c>
      <c r="B3" s="208"/>
      <c r="C3" s="208"/>
      <c r="D3" s="208" t="s">
        <v>80</v>
      </c>
      <c r="E3" s="208"/>
      <c r="F3" s="208" t="s">
        <v>81</v>
      </c>
      <c r="G3" s="208"/>
      <c r="H3" s="17">
        <v>780</v>
      </c>
      <c r="I3" s="207" t="s">
        <v>82</v>
      </c>
      <c r="J3" s="207"/>
      <c r="K3" s="207" t="s">
        <v>83</v>
      </c>
      <c r="L3" s="207"/>
      <c r="M3" s="213" t="s">
        <v>84</v>
      </c>
      <c r="N3" s="213"/>
      <c r="O3" s="208" t="s">
        <v>81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 t="s">
        <v>85</v>
      </c>
      <c r="G4" s="208"/>
      <c r="H4" s="17">
        <v>269</v>
      </c>
      <c r="I4" s="207"/>
      <c r="J4" s="207"/>
      <c r="K4" s="207"/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 t="s">
        <v>86</v>
      </c>
      <c r="G5" s="208"/>
      <c r="H5" s="17">
        <v>345</v>
      </c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/>
      <c r="G6" s="208"/>
      <c r="H6" s="17"/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/>
      <c r="G7" s="208"/>
      <c r="H7" s="17"/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16.5">
      <c r="A8" s="208"/>
      <c r="B8" s="208"/>
      <c r="C8" s="208"/>
      <c r="D8" s="208"/>
      <c r="E8" s="208"/>
      <c r="F8" s="208"/>
      <c r="G8" s="208"/>
      <c r="H8" s="17"/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91" t="s">
        <v>2</v>
      </c>
      <c r="C9" s="191"/>
      <c r="D9" s="191"/>
      <c r="E9" s="191"/>
      <c r="F9" s="191"/>
      <c r="G9" s="191"/>
      <c r="H9" s="191"/>
      <c r="I9" s="191" t="s">
        <v>1</v>
      </c>
      <c r="J9" s="191" t="s">
        <v>3</v>
      </c>
      <c r="K9" s="191"/>
      <c r="L9" s="191"/>
      <c r="M9" s="191"/>
      <c r="N9" s="191"/>
      <c r="O9" s="191"/>
      <c r="P9" s="191"/>
      <c r="Q9" s="191"/>
      <c r="R9" s="191" t="s">
        <v>243</v>
      </c>
      <c r="S9" s="191" t="s">
        <v>244</v>
      </c>
      <c r="T9" s="191" t="s">
        <v>242</v>
      </c>
    </row>
    <row r="10" spans="1:20" ht="69.75" customHeight="1">
      <c r="A10" s="209"/>
      <c r="B10" s="191"/>
      <c r="C10" s="191"/>
      <c r="D10" s="191"/>
      <c r="E10" s="191"/>
      <c r="F10" s="191"/>
      <c r="G10" s="191"/>
      <c r="H10" s="191"/>
      <c r="I10" s="191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1"/>
      <c r="S10" s="191"/>
      <c r="T10" s="191"/>
    </row>
    <row r="11" spans="1:20" ht="16.5" customHeight="1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58">
        <f>SUM(T12:T16)</f>
        <v>126.66666666666667</v>
      </c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4" t="s">
        <v>267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>
        <v>10</v>
      </c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>
        <f t="shared" ref="T13:T16" si="0">S13/3</f>
        <v>0</v>
      </c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4" t="s">
        <v>267</v>
      </c>
      <c r="J14" s="4">
        <v>150</v>
      </c>
      <c r="K14" s="4">
        <v>100</v>
      </c>
      <c r="L14" s="4">
        <v>100</v>
      </c>
      <c r="M14" s="4"/>
      <c r="N14" s="4"/>
      <c r="O14" s="4"/>
      <c r="P14" s="4"/>
      <c r="Q14" s="4">
        <v>350</v>
      </c>
      <c r="R14" s="4"/>
      <c r="S14" s="4">
        <f>Q14</f>
        <v>350</v>
      </c>
      <c r="T14" s="57">
        <f t="shared" si="0"/>
        <v>116.66666666666667</v>
      </c>
    </row>
    <row r="15" spans="1:20" ht="16.5">
      <c r="A15" s="11">
        <v>5</v>
      </c>
      <c r="B15" s="203" t="s">
        <v>87</v>
      </c>
      <c r="C15" s="203"/>
      <c r="D15" s="203"/>
      <c r="E15" s="203"/>
      <c r="F15" s="203"/>
      <c r="G15" s="203"/>
      <c r="H15" s="203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>
        <f t="shared" si="0"/>
        <v>0</v>
      </c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>
        <f t="shared" si="0"/>
        <v>0</v>
      </c>
    </row>
    <row r="17" spans="1:20" ht="16.5" customHeight="1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>
        <f>0</f>
        <v>0</v>
      </c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4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4" t="s">
        <v>267</v>
      </c>
      <c r="J19" s="4">
        <v>20</v>
      </c>
      <c r="K19" s="4">
        <v>15</v>
      </c>
      <c r="L19" s="4">
        <v>20</v>
      </c>
      <c r="M19" s="4">
        <v>10</v>
      </c>
      <c r="N19" s="4">
        <v>20</v>
      </c>
      <c r="O19" s="4">
        <v>10</v>
      </c>
      <c r="P19" s="4">
        <v>15</v>
      </c>
      <c r="Q19" s="4">
        <f>SUM(J19:P19)</f>
        <v>110</v>
      </c>
      <c r="R19" s="4"/>
      <c r="S19" s="4">
        <f>Q19</f>
        <v>110</v>
      </c>
      <c r="T19" s="57"/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>
        <f>SUM(T22:T40)</f>
        <v>102</v>
      </c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15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>
        <f>Q22*R22</f>
        <v>0</v>
      </c>
      <c r="T22" s="4">
        <f>S22</f>
        <v>0</v>
      </c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1">Q23*R23</f>
        <v>5</v>
      </c>
      <c r="T23" s="4">
        <f t="shared" ref="T23:T40" si="2">S23</f>
        <v>5</v>
      </c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15" t="s">
        <v>4</v>
      </c>
      <c r="J24" s="4"/>
      <c r="K24" s="4"/>
      <c r="L24" s="4"/>
      <c r="M24" s="4"/>
      <c r="N24" s="4"/>
      <c r="O24" s="4"/>
      <c r="P24" s="4"/>
      <c r="Q24" s="4"/>
      <c r="R24" s="8">
        <v>0.6</v>
      </c>
      <c r="S24" s="4">
        <f t="shared" si="1"/>
        <v>0</v>
      </c>
      <c r="T24" s="4">
        <f t="shared" si="2"/>
        <v>0</v>
      </c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15" t="s">
        <v>4</v>
      </c>
      <c r="J25" s="4">
        <v>2</v>
      </c>
      <c r="K25" s="4"/>
      <c r="L25" s="4"/>
      <c r="M25" s="4"/>
      <c r="N25" s="4"/>
      <c r="O25" s="4"/>
      <c r="P25" s="4"/>
      <c r="Q25" s="4">
        <v>2</v>
      </c>
      <c r="R25" s="8">
        <v>8</v>
      </c>
      <c r="S25" s="4">
        <f t="shared" si="1"/>
        <v>16</v>
      </c>
      <c r="T25" s="4">
        <f t="shared" si="2"/>
        <v>16</v>
      </c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15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>
        <f t="shared" si="1"/>
        <v>0</v>
      </c>
      <c r="T26" s="4">
        <f t="shared" si="2"/>
        <v>0</v>
      </c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1"/>
        <v>0</v>
      </c>
      <c r="T27" s="4">
        <f t="shared" si="2"/>
        <v>0</v>
      </c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1"/>
        <v>0</v>
      </c>
      <c r="T28" s="4">
        <f t="shared" si="2"/>
        <v>0</v>
      </c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15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1"/>
        <v>0</v>
      </c>
      <c r="T29" s="4">
        <f t="shared" si="2"/>
        <v>0</v>
      </c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15" t="s">
        <v>4</v>
      </c>
      <c r="J30" s="4">
        <v>1</v>
      </c>
      <c r="K30" s="4"/>
      <c r="L30" s="4"/>
      <c r="M30" s="4"/>
      <c r="N30" s="4"/>
      <c r="O30" s="4"/>
      <c r="P30" s="4"/>
      <c r="Q30" s="4">
        <v>1</v>
      </c>
      <c r="R30" s="8">
        <v>15</v>
      </c>
      <c r="S30" s="4">
        <f t="shared" si="1"/>
        <v>15</v>
      </c>
      <c r="T30" s="4">
        <f t="shared" si="2"/>
        <v>15</v>
      </c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15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1"/>
        <v>1</v>
      </c>
      <c r="T31" s="4">
        <f t="shared" si="2"/>
        <v>1</v>
      </c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15" t="s">
        <v>4</v>
      </c>
      <c r="J32" s="4">
        <v>2</v>
      </c>
      <c r="K32" s="4"/>
      <c r="L32" s="4"/>
      <c r="M32" s="4"/>
      <c r="N32" s="4">
        <v>2</v>
      </c>
      <c r="O32" s="4"/>
      <c r="P32" s="4"/>
      <c r="Q32" s="4">
        <v>4</v>
      </c>
      <c r="R32" s="9">
        <v>10</v>
      </c>
      <c r="S32" s="4">
        <f t="shared" si="1"/>
        <v>40</v>
      </c>
      <c r="T32" s="4">
        <f t="shared" si="2"/>
        <v>40</v>
      </c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1"/>
        <v>0</v>
      </c>
      <c r="T33" s="4">
        <f t="shared" si="2"/>
        <v>0</v>
      </c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1"/>
        <v>0</v>
      </c>
      <c r="T34" s="4">
        <f t="shared" si="2"/>
        <v>0</v>
      </c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15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25</v>
      </c>
      <c r="S35" s="4">
        <f t="shared" si="1"/>
        <v>25</v>
      </c>
      <c r="T35" s="4">
        <f t="shared" si="2"/>
        <v>25</v>
      </c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1"/>
        <v>0</v>
      </c>
      <c r="T36" s="4">
        <f t="shared" si="2"/>
        <v>0</v>
      </c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1"/>
        <v>0</v>
      </c>
      <c r="T37" s="4">
        <f t="shared" si="2"/>
        <v>0</v>
      </c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1"/>
        <v>0</v>
      </c>
      <c r="T38" s="4">
        <f t="shared" si="2"/>
        <v>0</v>
      </c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15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/>
      <c r="S39" s="4">
        <f t="shared" si="1"/>
        <v>0</v>
      </c>
      <c r="T39" s="4">
        <f t="shared" si="2"/>
        <v>0</v>
      </c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1"/>
        <v>0</v>
      </c>
      <c r="T40" s="4">
        <f t="shared" si="2"/>
        <v>0</v>
      </c>
    </row>
    <row r="41" spans="1:20" ht="16.5" customHeight="1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58">
        <f>SUM(T42:T59)</f>
        <v>5.4</v>
      </c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15" t="s">
        <v>4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7</v>
      </c>
      <c r="R42" s="8">
        <v>0.1</v>
      </c>
      <c r="S42" s="4">
        <f>Q42*R42</f>
        <v>0.70000000000000007</v>
      </c>
      <c r="T42" s="4">
        <f>S42/7</f>
        <v>0.1</v>
      </c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15" t="s">
        <v>4</v>
      </c>
      <c r="J43" s="4">
        <v>2</v>
      </c>
      <c r="K43" s="4"/>
      <c r="L43" s="4"/>
      <c r="M43" s="4"/>
      <c r="N43" s="4">
        <v>2</v>
      </c>
      <c r="O43" s="4"/>
      <c r="P43" s="4"/>
      <c r="Q43" s="4">
        <v>4</v>
      </c>
      <c r="R43" s="8">
        <v>1.9</v>
      </c>
      <c r="S43" s="4">
        <f t="shared" ref="S43:S59" si="3">Q43*R43</f>
        <v>7.6</v>
      </c>
      <c r="T43" s="4">
        <f t="shared" ref="T43:T59" si="4">S43/7</f>
        <v>1.0857142857142856</v>
      </c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15" t="s">
        <v>4</v>
      </c>
      <c r="J44" s="4"/>
      <c r="K44" s="4"/>
      <c r="L44" s="4"/>
      <c r="M44" s="4"/>
      <c r="N44" s="4"/>
      <c r="O44" s="4"/>
      <c r="P44" s="4"/>
      <c r="Q44" s="4"/>
      <c r="R44" s="8">
        <v>6</v>
      </c>
      <c r="S44" s="4">
        <f t="shared" si="3"/>
        <v>0</v>
      </c>
      <c r="T44" s="4">
        <f t="shared" si="4"/>
        <v>0</v>
      </c>
    </row>
    <row r="45" spans="1:20" ht="16.5">
      <c r="A45" s="11">
        <v>35</v>
      </c>
      <c r="B45" s="203" t="s">
        <v>64</v>
      </c>
      <c r="C45" s="203"/>
      <c r="D45" s="203"/>
      <c r="E45" s="203"/>
      <c r="F45" s="203"/>
      <c r="G45" s="203"/>
      <c r="H45" s="203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3"/>
        <v>0</v>
      </c>
      <c r="T45" s="4">
        <f t="shared" si="4"/>
        <v>0</v>
      </c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15" t="s">
        <v>4</v>
      </c>
      <c r="J46" s="4">
        <v>1</v>
      </c>
      <c r="K46" s="4"/>
      <c r="L46" s="4"/>
      <c r="M46" s="4"/>
      <c r="N46" s="4">
        <v>1</v>
      </c>
      <c r="O46" s="4"/>
      <c r="P46" s="4"/>
      <c r="Q46" s="4">
        <v>2</v>
      </c>
      <c r="R46" s="8">
        <v>2</v>
      </c>
      <c r="S46" s="4">
        <f t="shared" si="3"/>
        <v>4</v>
      </c>
      <c r="T46" s="4">
        <f t="shared" si="4"/>
        <v>0.5714285714285714</v>
      </c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3"/>
        <v>0</v>
      </c>
      <c r="T47" s="4">
        <f t="shared" si="4"/>
        <v>0</v>
      </c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3"/>
        <v>0</v>
      </c>
      <c r="T48" s="4">
        <f t="shared" si="4"/>
        <v>0</v>
      </c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3"/>
        <v>0</v>
      </c>
      <c r="T49" s="4">
        <f t="shared" si="4"/>
        <v>0</v>
      </c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15" t="s">
        <v>4</v>
      </c>
      <c r="J50" s="4"/>
      <c r="K50" s="4"/>
      <c r="L50" s="4"/>
      <c r="M50" s="4"/>
      <c r="N50" s="4"/>
      <c r="O50" s="4"/>
      <c r="P50" s="4"/>
      <c r="Q50" s="4"/>
      <c r="R50" s="8">
        <v>1.5</v>
      </c>
      <c r="S50" s="4">
        <f t="shared" si="3"/>
        <v>0</v>
      </c>
      <c r="T50" s="4">
        <f t="shared" si="4"/>
        <v>0</v>
      </c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15" t="s">
        <v>4</v>
      </c>
      <c r="J51" s="4"/>
      <c r="K51" s="4"/>
      <c r="L51" s="4"/>
      <c r="M51" s="4"/>
      <c r="N51" s="4"/>
      <c r="O51" s="4"/>
      <c r="P51" s="4"/>
      <c r="Q51" s="4"/>
      <c r="R51" s="8">
        <f>5.8/500</f>
        <v>1.1599999999999999E-2</v>
      </c>
      <c r="S51" s="4">
        <f t="shared" si="3"/>
        <v>0</v>
      </c>
      <c r="T51" s="4">
        <f t="shared" si="4"/>
        <v>0</v>
      </c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3"/>
        <v>0</v>
      </c>
      <c r="T52" s="4">
        <f t="shared" si="4"/>
        <v>0</v>
      </c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15" t="s">
        <v>4</v>
      </c>
      <c r="J53" s="4">
        <v>25</v>
      </c>
      <c r="K53" s="4">
        <v>25</v>
      </c>
      <c r="L53" s="4">
        <v>25</v>
      </c>
      <c r="M53" s="4">
        <v>25</v>
      </c>
      <c r="N53" s="4">
        <v>25</v>
      </c>
      <c r="O53" s="4">
        <v>25</v>
      </c>
      <c r="P53" s="4">
        <v>25</v>
      </c>
      <c r="Q53" s="4">
        <f>SUM(J53:P53)</f>
        <v>175</v>
      </c>
      <c r="R53" s="8">
        <v>0.1</v>
      </c>
      <c r="S53" s="4">
        <f t="shared" si="3"/>
        <v>17.5</v>
      </c>
      <c r="T53" s="4">
        <f t="shared" si="4"/>
        <v>2.5</v>
      </c>
    </row>
    <row r="54" spans="1:20" ht="16.5">
      <c r="A54" s="11">
        <v>44</v>
      </c>
      <c r="B54" s="203" t="s">
        <v>73</v>
      </c>
      <c r="C54" s="203"/>
      <c r="D54" s="203"/>
      <c r="E54" s="203"/>
      <c r="F54" s="203"/>
      <c r="G54" s="203"/>
      <c r="H54" s="203"/>
      <c r="I54" s="15" t="s">
        <v>4</v>
      </c>
      <c r="J54" s="4">
        <v>2</v>
      </c>
      <c r="K54" s="4"/>
      <c r="L54" s="4">
        <v>2</v>
      </c>
      <c r="M54" s="4"/>
      <c r="N54" s="4">
        <v>2</v>
      </c>
      <c r="O54" s="4"/>
      <c r="P54" s="4">
        <v>2</v>
      </c>
      <c r="Q54" s="4">
        <v>8</v>
      </c>
      <c r="R54" s="9">
        <v>1</v>
      </c>
      <c r="S54" s="4">
        <f t="shared" si="3"/>
        <v>8</v>
      </c>
      <c r="T54" s="4">
        <f t="shared" si="4"/>
        <v>1.1428571428571428</v>
      </c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15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>
        <f t="shared" si="3"/>
        <v>0</v>
      </c>
      <c r="T55" s="4">
        <f t="shared" si="4"/>
        <v>0</v>
      </c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3"/>
        <v>0</v>
      </c>
      <c r="T56" s="4">
        <f t="shared" si="4"/>
        <v>0</v>
      </c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3"/>
        <v>0</v>
      </c>
      <c r="T57" s="4">
        <f t="shared" si="4"/>
        <v>0</v>
      </c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3"/>
        <v>0</v>
      </c>
      <c r="T58" s="4">
        <f t="shared" si="4"/>
        <v>0</v>
      </c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3"/>
        <v>0</v>
      </c>
      <c r="T59" s="4">
        <f t="shared" si="4"/>
        <v>0</v>
      </c>
    </row>
    <row r="60" spans="1:20" ht="16.5">
      <c r="A60" s="11">
        <v>50</v>
      </c>
      <c r="B60" s="214" t="s">
        <v>271</v>
      </c>
      <c r="C60" s="214"/>
      <c r="D60" s="214"/>
      <c r="E60" s="214"/>
      <c r="F60" s="214"/>
      <c r="G60" s="214"/>
      <c r="H60" s="214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>
        <f>SUM(T61:T65)</f>
        <v>651</v>
      </c>
    </row>
    <row r="61" spans="1:20" ht="16.5">
      <c r="A61" s="11">
        <v>51</v>
      </c>
      <c r="B61" s="203" t="s">
        <v>241</v>
      </c>
      <c r="C61" s="203"/>
      <c r="D61" s="203"/>
      <c r="E61" s="203"/>
      <c r="F61" s="203"/>
      <c r="G61" s="203"/>
      <c r="H61" s="203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>
      <c r="A62" s="11">
        <v>52</v>
      </c>
      <c r="B62" s="203" t="s">
        <v>266</v>
      </c>
      <c r="C62" s="203"/>
      <c r="D62" s="203"/>
      <c r="E62" s="203"/>
      <c r="F62" s="203"/>
      <c r="G62" s="203"/>
      <c r="H62" s="203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 t="shared" ref="T62:T63" si="5">S62</f>
        <v>500</v>
      </c>
    </row>
    <row r="63" spans="1:20" ht="16.5">
      <c r="A63" s="11">
        <v>53</v>
      </c>
      <c r="B63" s="203" t="s">
        <v>274</v>
      </c>
      <c r="C63" s="203"/>
      <c r="D63" s="203"/>
      <c r="E63" s="203"/>
      <c r="F63" s="203"/>
      <c r="G63" s="203"/>
      <c r="H63" s="203"/>
      <c r="I63" s="24" t="s">
        <v>267</v>
      </c>
      <c r="J63" s="4"/>
      <c r="K63" s="4"/>
      <c r="L63" s="4"/>
      <c r="M63" s="4"/>
      <c r="N63" s="4"/>
      <c r="O63" s="4"/>
      <c r="P63" s="4"/>
      <c r="Q63" s="4">
        <v>2</v>
      </c>
      <c r="R63" s="10">
        <v>50</v>
      </c>
      <c r="S63" s="4">
        <f>Q63*R63</f>
        <v>100</v>
      </c>
      <c r="T63" s="4">
        <f t="shared" si="5"/>
        <v>100</v>
      </c>
    </row>
    <row r="64" spans="1:20" ht="16.5">
      <c r="A64" s="11">
        <v>54</v>
      </c>
      <c r="B64" s="203"/>
      <c r="C64" s="203"/>
      <c r="D64" s="203"/>
      <c r="E64" s="203"/>
      <c r="F64" s="203"/>
      <c r="G64" s="203"/>
      <c r="H64" s="203"/>
      <c r="I64" s="24" t="s">
        <v>267</v>
      </c>
      <c r="J64" s="4"/>
      <c r="K64" s="4"/>
      <c r="L64" s="4"/>
      <c r="M64" s="4"/>
      <c r="N64" s="4"/>
      <c r="O64" s="4"/>
      <c r="P64" s="4"/>
      <c r="Q64" s="4"/>
      <c r="R64" s="10"/>
      <c r="S64" s="4">
        <f>Q64*R64</f>
        <v>0</v>
      </c>
      <c r="T64" s="4"/>
    </row>
    <row r="65" spans="1:20" ht="16.5">
      <c r="A65" s="11">
        <v>55</v>
      </c>
      <c r="B65" s="203"/>
      <c r="C65" s="203"/>
      <c r="D65" s="203"/>
      <c r="E65" s="203"/>
      <c r="F65" s="203"/>
      <c r="G65" s="203"/>
      <c r="H65" s="203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>
      <c r="R66" s="1" t="s">
        <v>343</v>
      </c>
      <c r="T66" s="59">
        <f>T11+T17+T21+T41</f>
        <v>234.06666666666669</v>
      </c>
    </row>
    <row r="67" spans="1:20">
      <c r="R67" s="1" t="s">
        <v>344</v>
      </c>
      <c r="T67" s="1">
        <f>T60</f>
        <v>651</v>
      </c>
    </row>
  </sheetData>
  <mergeCells count="99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5:H45"/>
    <mergeCell ref="B46:H46"/>
    <mergeCell ref="B47:H47"/>
    <mergeCell ref="B48:H48"/>
    <mergeCell ref="B49:H49"/>
    <mergeCell ref="B23:H23"/>
    <mergeCell ref="B24:H24"/>
    <mergeCell ref="B25:H25"/>
    <mergeCell ref="B26:H26"/>
    <mergeCell ref="B44:H44"/>
    <mergeCell ref="B39:H39"/>
    <mergeCell ref="B40:H40"/>
    <mergeCell ref="B41:H41"/>
    <mergeCell ref="B42:H42"/>
    <mergeCell ref="B43:H43"/>
    <mergeCell ref="B21:H21"/>
    <mergeCell ref="B17:H17"/>
    <mergeCell ref="B18:H18"/>
    <mergeCell ref="B19:H19"/>
    <mergeCell ref="B22:H22"/>
    <mergeCell ref="D8:E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B65:H65"/>
    <mergeCell ref="F8:G8"/>
    <mergeCell ref="I8:J8"/>
    <mergeCell ref="K8:L8"/>
    <mergeCell ref="A3:C8"/>
    <mergeCell ref="A9:A10"/>
    <mergeCell ref="B9:H10"/>
    <mergeCell ref="I9:I10"/>
    <mergeCell ref="J9:Q9"/>
    <mergeCell ref="B33:H33"/>
    <mergeCell ref="B34:H34"/>
    <mergeCell ref="B35:H35"/>
    <mergeCell ref="B36:H36"/>
    <mergeCell ref="F7:G7"/>
    <mergeCell ref="I7:J7"/>
    <mergeCell ref="K7:L7"/>
    <mergeCell ref="B60:H60"/>
    <mergeCell ref="B61:H61"/>
    <mergeCell ref="B62:H62"/>
    <mergeCell ref="B63:H63"/>
    <mergeCell ref="B64:H6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T67"/>
  <sheetViews>
    <sheetView topLeftCell="A10" zoomScale="80" zoomScaleNormal="80" workbookViewId="0">
      <selection activeCell="J12" sqref="J12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6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140625" style="1" customWidth="1"/>
    <col min="20" max="20" width="12.42578125" style="1" customWidth="1"/>
    <col min="21" max="16384" width="9.140625" style="1"/>
  </cols>
  <sheetData>
    <row r="1" spans="1:20" ht="35.1" customHeight="1">
      <c r="A1" s="212" t="s">
        <v>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79</v>
      </c>
      <c r="B3" s="208"/>
      <c r="C3" s="208"/>
      <c r="D3" s="208" t="s">
        <v>88</v>
      </c>
      <c r="E3" s="208"/>
      <c r="F3" s="208" t="s">
        <v>89</v>
      </c>
      <c r="G3" s="208"/>
      <c r="H3" s="17">
        <v>1180</v>
      </c>
      <c r="I3" s="207" t="s">
        <v>90</v>
      </c>
      <c r="J3" s="207"/>
      <c r="K3" s="207" t="s">
        <v>91</v>
      </c>
      <c r="L3" s="207"/>
      <c r="M3" s="213" t="s">
        <v>92</v>
      </c>
      <c r="N3" s="213"/>
      <c r="O3" s="208" t="s">
        <v>89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 t="s">
        <v>93</v>
      </c>
      <c r="G4" s="208"/>
      <c r="H4" s="17">
        <v>507</v>
      </c>
      <c r="I4" s="207"/>
      <c r="J4" s="207"/>
      <c r="K4" s="207"/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 t="s">
        <v>94</v>
      </c>
      <c r="G5" s="208"/>
      <c r="H5" s="17">
        <v>560</v>
      </c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/>
      <c r="G6" s="208"/>
      <c r="H6" s="17"/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/>
      <c r="G7" s="208"/>
      <c r="H7" s="17"/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16.5">
      <c r="A8" s="208"/>
      <c r="B8" s="208"/>
      <c r="C8" s="208"/>
      <c r="D8" s="208"/>
      <c r="E8" s="208"/>
      <c r="F8" s="208"/>
      <c r="G8" s="208"/>
      <c r="H8" s="17"/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91" t="s">
        <v>2</v>
      </c>
      <c r="C9" s="191"/>
      <c r="D9" s="191"/>
      <c r="E9" s="191"/>
      <c r="F9" s="191"/>
      <c r="G9" s="191"/>
      <c r="H9" s="191"/>
      <c r="I9" s="191" t="s">
        <v>1</v>
      </c>
      <c r="J9" s="191" t="s">
        <v>3</v>
      </c>
      <c r="K9" s="191"/>
      <c r="L9" s="191"/>
      <c r="M9" s="191"/>
      <c r="N9" s="191"/>
      <c r="O9" s="191"/>
      <c r="P9" s="191"/>
      <c r="Q9" s="191"/>
      <c r="R9" s="191" t="s">
        <v>243</v>
      </c>
      <c r="S9" s="191" t="s">
        <v>244</v>
      </c>
      <c r="T9" s="191" t="s">
        <v>242</v>
      </c>
    </row>
    <row r="10" spans="1:20" ht="73.5" customHeight="1">
      <c r="A10" s="209"/>
      <c r="B10" s="191"/>
      <c r="C10" s="191"/>
      <c r="D10" s="191"/>
      <c r="E10" s="191"/>
      <c r="F10" s="191"/>
      <c r="G10" s="191"/>
      <c r="H10" s="191"/>
      <c r="I10" s="191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1"/>
      <c r="S10" s="191"/>
      <c r="T10" s="191"/>
    </row>
    <row r="11" spans="1:20" ht="16.5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58">
        <f>T12</f>
        <v>50</v>
      </c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4" t="s">
        <v>267</v>
      </c>
      <c r="J12" s="4">
        <v>56</v>
      </c>
      <c r="K12" s="4">
        <v>35</v>
      </c>
      <c r="L12" s="4">
        <v>31</v>
      </c>
      <c r="M12" s="4">
        <v>23</v>
      </c>
      <c r="N12" s="4">
        <v>32</v>
      </c>
      <c r="O12" s="4">
        <v>4</v>
      </c>
      <c r="P12" s="4"/>
      <c r="Q12" s="4">
        <f>SUM(J12:P12)</f>
        <v>181</v>
      </c>
      <c r="R12" s="4"/>
      <c r="S12" s="4">
        <f>Q12</f>
        <v>181</v>
      </c>
      <c r="T12" s="57">
        <v>50</v>
      </c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>
        <f t="shared" ref="T13:T16" si="0">S13/6</f>
        <v>0</v>
      </c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4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>
        <f t="shared" si="0"/>
        <v>0</v>
      </c>
    </row>
    <row r="15" spans="1:20" ht="16.5">
      <c r="A15" s="11">
        <v>5</v>
      </c>
      <c r="B15" s="203" t="s">
        <v>95</v>
      </c>
      <c r="C15" s="203"/>
      <c r="D15" s="203"/>
      <c r="E15" s="203"/>
      <c r="F15" s="203"/>
      <c r="G15" s="203"/>
      <c r="H15" s="203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>
        <f t="shared" si="0"/>
        <v>0</v>
      </c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>
        <f t="shared" si="0"/>
        <v>0</v>
      </c>
    </row>
    <row r="17" spans="1:20" ht="16.5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>
        <f>T19</f>
        <v>15</v>
      </c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4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4" t="s">
        <v>267</v>
      </c>
      <c r="J19" s="4">
        <v>15</v>
      </c>
      <c r="K19" s="4">
        <v>15</v>
      </c>
      <c r="L19" s="4">
        <v>15</v>
      </c>
      <c r="M19" s="4">
        <v>15</v>
      </c>
      <c r="N19" s="4">
        <v>15</v>
      </c>
      <c r="O19" s="4">
        <v>15</v>
      </c>
      <c r="P19" s="4">
        <v>15</v>
      </c>
      <c r="Q19" s="4">
        <f>SUM(J19:P19)</f>
        <v>105</v>
      </c>
      <c r="R19" s="4"/>
      <c r="S19" s="4">
        <f>Q19</f>
        <v>105</v>
      </c>
      <c r="T19" s="4">
        <f>S19/7</f>
        <v>15</v>
      </c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58">
        <f>SUM(T22:T40)</f>
        <v>33.071428571428569</v>
      </c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15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>
        <f>Q22*R22</f>
        <v>0</v>
      </c>
      <c r="T22" s="4">
        <f>S22/7</f>
        <v>0</v>
      </c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15" t="s">
        <v>4</v>
      </c>
      <c r="J23" s="4">
        <v>1</v>
      </c>
      <c r="K23" s="4"/>
      <c r="L23" s="4"/>
      <c r="M23" s="4">
        <v>1</v>
      </c>
      <c r="N23" s="4"/>
      <c r="O23" s="4"/>
      <c r="P23" s="4"/>
      <c r="Q23" s="4">
        <v>2</v>
      </c>
      <c r="R23" s="8">
        <v>5</v>
      </c>
      <c r="S23" s="4">
        <f t="shared" ref="S23:S40" si="1">Q23*R23</f>
        <v>10</v>
      </c>
      <c r="T23" s="4">
        <f t="shared" ref="T23:T40" si="2">S23/7</f>
        <v>1.4285714285714286</v>
      </c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15" t="s">
        <v>4</v>
      </c>
      <c r="J24" s="4"/>
      <c r="K24" s="4"/>
      <c r="L24" s="4"/>
      <c r="M24" s="4"/>
      <c r="N24" s="4"/>
      <c r="O24" s="4"/>
      <c r="P24" s="4"/>
      <c r="Q24" s="4"/>
      <c r="R24" s="8">
        <v>0.6</v>
      </c>
      <c r="S24" s="4">
        <f t="shared" si="1"/>
        <v>0</v>
      </c>
      <c r="T24" s="4">
        <f t="shared" si="2"/>
        <v>0</v>
      </c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15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1"/>
        <v>8</v>
      </c>
      <c r="T25" s="4">
        <f t="shared" si="2"/>
        <v>1.1428571428571428</v>
      </c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15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>
        <f t="shared" si="1"/>
        <v>0</v>
      </c>
      <c r="T26" s="4">
        <f t="shared" si="2"/>
        <v>0</v>
      </c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1"/>
        <v>0</v>
      </c>
      <c r="T27" s="4">
        <f t="shared" si="2"/>
        <v>0</v>
      </c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1"/>
        <v>0</v>
      </c>
      <c r="T28" s="4">
        <f t="shared" si="2"/>
        <v>0</v>
      </c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15" t="s">
        <v>4</v>
      </c>
      <c r="J29" s="4">
        <v>1</v>
      </c>
      <c r="K29" s="4">
        <v>1</v>
      </c>
      <c r="L29" s="4">
        <v>1</v>
      </c>
      <c r="M29" s="4">
        <v>1</v>
      </c>
      <c r="N29" s="4">
        <v>1</v>
      </c>
      <c r="O29" s="4">
        <v>1</v>
      </c>
      <c r="P29" s="4">
        <v>1</v>
      </c>
      <c r="Q29" s="4">
        <v>7</v>
      </c>
      <c r="R29" s="8">
        <v>1.5</v>
      </c>
      <c r="S29" s="4">
        <f t="shared" si="1"/>
        <v>10.5</v>
      </c>
      <c r="T29" s="4">
        <f t="shared" si="2"/>
        <v>1.5</v>
      </c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1"/>
        <v>0</v>
      </c>
      <c r="T30" s="4">
        <f t="shared" si="2"/>
        <v>0</v>
      </c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15" t="s">
        <v>4</v>
      </c>
      <c r="J31" s="4">
        <v>1</v>
      </c>
      <c r="K31" s="4"/>
      <c r="L31" s="4">
        <v>1</v>
      </c>
      <c r="M31" s="4"/>
      <c r="N31" s="4">
        <v>1</v>
      </c>
      <c r="O31" s="4"/>
      <c r="P31" s="4">
        <v>1</v>
      </c>
      <c r="Q31" s="4">
        <v>3</v>
      </c>
      <c r="R31" s="8">
        <v>1</v>
      </c>
      <c r="S31" s="4">
        <f t="shared" si="1"/>
        <v>3</v>
      </c>
      <c r="T31" s="4">
        <f t="shared" si="2"/>
        <v>0.42857142857142855</v>
      </c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15" t="s">
        <v>4</v>
      </c>
      <c r="J32" s="4">
        <v>5</v>
      </c>
      <c r="K32" s="4"/>
      <c r="L32" s="4"/>
      <c r="M32" s="4"/>
      <c r="N32" s="4"/>
      <c r="O32" s="4"/>
      <c r="P32" s="4"/>
      <c r="Q32" s="4">
        <v>5</v>
      </c>
      <c r="R32" s="9">
        <v>40</v>
      </c>
      <c r="S32" s="4">
        <f t="shared" si="1"/>
        <v>200</v>
      </c>
      <c r="T32" s="4">
        <f t="shared" si="2"/>
        <v>28.571428571428573</v>
      </c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1"/>
        <v>0</v>
      </c>
      <c r="T33" s="4">
        <f t="shared" si="2"/>
        <v>0</v>
      </c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1"/>
        <v>0</v>
      </c>
      <c r="T34" s="4">
        <f t="shared" si="2"/>
        <v>0</v>
      </c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>
        <f t="shared" si="1"/>
        <v>0</v>
      </c>
      <c r="T35" s="4">
        <f t="shared" si="2"/>
        <v>0</v>
      </c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1"/>
        <v>0</v>
      </c>
      <c r="T36" s="4">
        <f t="shared" si="2"/>
        <v>0</v>
      </c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1"/>
        <v>0</v>
      </c>
      <c r="T37" s="4">
        <f t="shared" si="2"/>
        <v>0</v>
      </c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1"/>
        <v>0</v>
      </c>
      <c r="T38" s="4">
        <f t="shared" si="2"/>
        <v>0</v>
      </c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>
        <f t="shared" si="1"/>
        <v>0</v>
      </c>
      <c r="T39" s="4">
        <f t="shared" si="2"/>
        <v>0</v>
      </c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1"/>
        <v>0</v>
      </c>
      <c r="T40" s="4">
        <f t="shared" si="2"/>
        <v>0</v>
      </c>
    </row>
    <row r="41" spans="1:20" ht="16.5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58">
        <f>SUM(T42:T59)</f>
        <v>9.1857142857142868</v>
      </c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15" t="s">
        <v>4</v>
      </c>
      <c r="J42" s="4">
        <v>10</v>
      </c>
      <c r="K42" s="4">
        <v>10</v>
      </c>
      <c r="L42" s="4">
        <v>10</v>
      </c>
      <c r="M42" s="4">
        <v>10</v>
      </c>
      <c r="N42" s="4">
        <v>10</v>
      </c>
      <c r="O42" s="4">
        <v>10</v>
      </c>
      <c r="P42" s="4">
        <v>10</v>
      </c>
      <c r="Q42" s="4">
        <v>70</v>
      </c>
      <c r="R42" s="8">
        <v>0.1</v>
      </c>
      <c r="S42" s="4">
        <f>Q42*R42</f>
        <v>7</v>
      </c>
      <c r="T42" s="4">
        <f>S42/7</f>
        <v>1</v>
      </c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15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>
        <f t="shared" ref="S43:S59" si="3">Q43*R43</f>
        <v>0</v>
      </c>
      <c r="T43" s="4">
        <f t="shared" ref="T43:T59" si="4">S43/7</f>
        <v>0</v>
      </c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3"/>
        <v>6</v>
      </c>
      <c r="T44" s="4">
        <f t="shared" si="4"/>
        <v>0.8571428571428571</v>
      </c>
    </row>
    <row r="45" spans="1:20" ht="16.5">
      <c r="A45" s="11">
        <v>35</v>
      </c>
      <c r="B45" s="203" t="s">
        <v>96</v>
      </c>
      <c r="C45" s="203"/>
      <c r="D45" s="203"/>
      <c r="E45" s="203"/>
      <c r="F45" s="203"/>
      <c r="G45" s="203"/>
      <c r="H45" s="203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3"/>
        <v>0</v>
      </c>
      <c r="T45" s="4">
        <f t="shared" si="4"/>
        <v>0</v>
      </c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15" t="s">
        <v>4</v>
      </c>
      <c r="J46" s="4">
        <v>2</v>
      </c>
      <c r="K46" s="4"/>
      <c r="L46" s="4"/>
      <c r="M46" s="4"/>
      <c r="N46" s="4"/>
      <c r="O46" s="4"/>
      <c r="P46" s="4"/>
      <c r="Q46" s="4">
        <v>2</v>
      </c>
      <c r="R46" s="8">
        <v>2</v>
      </c>
      <c r="S46" s="4">
        <f t="shared" si="3"/>
        <v>4</v>
      </c>
      <c r="T46" s="4">
        <f t="shared" si="4"/>
        <v>0.5714285714285714</v>
      </c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3"/>
        <v>0</v>
      </c>
      <c r="T47" s="4">
        <f t="shared" si="4"/>
        <v>0</v>
      </c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3"/>
        <v>0</v>
      </c>
      <c r="T48" s="4">
        <f t="shared" si="4"/>
        <v>0</v>
      </c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3"/>
        <v>0</v>
      </c>
      <c r="T49" s="4">
        <f t="shared" si="4"/>
        <v>0</v>
      </c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15" t="s">
        <v>4</v>
      </c>
      <c r="J50" s="4">
        <v>1</v>
      </c>
      <c r="K50" s="4"/>
      <c r="L50" s="4"/>
      <c r="M50" s="4"/>
      <c r="N50" s="4"/>
      <c r="O50" s="4"/>
      <c r="P50" s="4"/>
      <c r="Q50" s="4">
        <v>1</v>
      </c>
      <c r="R50" s="8">
        <v>1.5</v>
      </c>
      <c r="S50" s="4">
        <f t="shared" si="3"/>
        <v>1.5</v>
      </c>
      <c r="T50" s="4">
        <f t="shared" si="4"/>
        <v>0.21428571428571427</v>
      </c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15" t="s">
        <v>4</v>
      </c>
      <c r="J51" s="4">
        <v>500</v>
      </c>
      <c r="K51" s="4"/>
      <c r="L51" s="4"/>
      <c r="M51" s="4"/>
      <c r="N51" s="4"/>
      <c r="O51" s="4"/>
      <c r="P51" s="4"/>
      <c r="Q51" s="4">
        <v>500</v>
      </c>
      <c r="R51" s="8">
        <f>5.8/500</f>
        <v>1.1599999999999999E-2</v>
      </c>
      <c r="S51" s="4">
        <f t="shared" si="3"/>
        <v>5.8</v>
      </c>
      <c r="T51" s="4">
        <f t="shared" si="4"/>
        <v>0.82857142857142851</v>
      </c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3"/>
        <v>0</v>
      </c>
      <c r="T52" s="4">
        <f t="shared" si="4"/>
        <v>0</v>
      </c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15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3"/>
        <v>14</v>
      </c>
      <c r="T53" s="4">
        <f t="shared" si="4"/>
        <v>2</v>
      </c>
    </row>
    <row r="54" spans="1:20" ht="16.5">
      <c r="A54" s="11">
        <v>44</v>
      </c>
      <c r="B54" s="203" t="s">
        <v>97</v>
      </c>
      <c r="C54" s="203"/>
      <c r="D54" s="203"/>
      <c r="E54" s="203"/>
      <c r="F54" s="203"/>
      <c r="G54" s="203"/>
      <c r="H54" s="203"/>
      <c r="I54" s="15" t="s">
        <v>4</v>
      </c>
      <c r="J54" s="4">
        <v>5</v>
      </c>
      <c r="K54" s="4">
        <v>5</v>
      </c>
      <c r="L54" s="4">
        <v>5</v>
      </c>
      <c r="M54" s="4">
        <v>5</v>
      </c>
      <c r="N54" s="4">
        <v>2</v>
      </c>
      <c r="O54" s="4">
        <v>2</v>
      </c>
      <c r="P54" s="4">
        <v>2</v>
      </c>
      <c r="Q54" s="4">
        <v>26</v>
      </c>
      <c r="R54" s="9">
        <v>1</v>
      </c>
      <c r="S54" s="4">
        <f t="shared" si="3"/>
        <v>26</v>
      </c>
      <c r="T54" s="4">
        <f t="shared" si="4"/>
        <v>3.7142857142857144</v>
      </c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15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>
        <f t="shared" si="3"/>
        <v>0</v>
      </c>
      <c r="T55" s="4">
        <f t="shared" si="4"/>
        <v>0</v>
      </c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3"/>
        <v>0</v>
      </c>
      <c r="T56" s="4">
        <f t="shared" si="4"/>
        <v>0</v>
      </c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3"/>
        <v>0</v>
      </c>
      <c r="T57" s="4">
        <f t="shared" si="4"/>
        <v>0</v>
      </c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3"/>
        <v>0</v>
      </c>
      <c r="T58" s="4">
        <f t="shared" si="4"/>
        <v>0</v>
      </c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3"/>
        <v>0</v>
      </c>
      <c r="T59" s="4">
        <f t="shared" si="4"/>
        <v>0</v>
      </c>
    </row>
    <row r="60" spans="1:20" ht="16.5" customHeight="1">
      <c r="A60" s="11">
        <v>50</v>
      </c>
      <c r="B60" s="214" t="s">
        <v>271</v>
      </c>
      <c r="C60" s="214"/>
      <c r="D60" s="214"/>
      <c r="E60" s="214"/>
      <c r="F60" s="214"/>
      <c r="G60" s="214"/>
      <c r="H60" s="214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>
        <f>SUM(T61:T64)</f>
        <v>1061</v>
      </c>
    </row>
    <row r="61" spans="1:20" ht="16.5">
      <c r="A61" s="11">
        <v>51</v>
      </c>
      <c r="B61" s="203" t="s">
        <v>241</v>
      </c>
      <c r="C61" s="203"/>
      <c r="D61" s="203"/>
      <c r="E61" s="203"/>
      <c r="F61" s="203"/>
      <c r="G61" s="203"/>
      <c r="H61" s="203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>
      <c r="A62" s="11">
        <v>52</v>
      </c>
      <c r="B62" s="203" t="s">
        <v>266</v>
      </c>
      <c r="C62" s="203"/>
      <c r="D62" s="203"/>
      <c r="E62" s="203"/>
      <c r="F62" s="203"/>
      <c r="G62" s="203"/>
      <c r="H62" s="203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 t="shared" ref="T62:T64" si="5">S62</f>
        <v>500</v>
      </c>
    </row>
    <row r="63" spans="1:20" ht="16.5">
      <c r="A63" s="11">
        <v>53</v>
      </c>
      <c r="B63" s="203" t="s">
        <v>272</v>
      </c>
      <c r="C63" s="203"/>
      <c r="D63" s="203"/>
      <c r="E63" s="203"/>
      <c r="F63" s="203"/>
      <c r="G63" s="203"/>
      <c r="H63" s="203"/>
      <c r="I63" s="24" t="s">
        <v>267</v>
      </c>
      <c r="J63" s="4"/>
      <c r="K63" s="4"/>
      <c r="L63" s="4"/>
      <c r="M63" s="4"/>
      <c r="N63" s="4"/>
      <c r="O63" s="4"/>
      <c r="P63" s="4"/>
      <c r="Q63" s="4">
        <v>2</v>
      </c>
      <c r="R63" s="10">
        <v>130</v>
      </c>
      <c r="S63" s="4">
        <f>Q63*R63</f>
        <v>260</v>
      </c>
      <c r="T63" s="4">
        <f t="shared" si="5"/>
        <v>260</v>
      </c>
    </row>
    <row r="64" spans="1:20" ht="16.5">
      <c r="A64" s="11">
        <v>54</v>
      </c>
      <c r="B64" s="203" t="s">
        <v>276</v>
      </c>
      <c r="C64" s="203"/>
      <c r="D64" s="203"/>
      <c r="E64" s="203"/>
      <c r="F64" s="203"/>
      <c r="G64" s="203"/>
      <c r="H64" s="203"/>
      <c r="I64" s="24" t="s">
        <v>267</v>
      </c>
      <c r="J64" s="4"/>
      <c r="K64" s="4"/>
      <c r="L64" s="4"/>
      <c r="M64" s="4"/>
      <c r="N64" s="4"/>
      <c r="O64" s="4"/>
      <c r="P64" s="4"/>
      <c r="Q64" s="4">
        <v>1</v>
      </c>
      <c r="R64" s="10">
        <v>250</v>
      </c>
      <c r="S64" s="4">
        <f>Q64*R64</f>
        <v>250</v>
      </c>
      <c r="T64" s="4">
        <f t="shared" si="5"/>
        <v>250</v>
      </c>
    </row>
    <row r="65" spans="1:20" ht="16.5">
      <c r="A65" s="11">
        <v>55</v>
      </c>
      <c r="B65" s="203"/>
      <c r="C65" s="203"/>
      <c r="D65" s="203"/>
      <c r="E65" s="203"/>
      <c r="F65" s="203"/>
      <c r="G65" s="203"/>
      <c r="H65" s="203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>
      <c r="R66" s="1" t="s">
        <v>343</v>
      </c>
      <c r="T66" s="59">
        <f>T41+T21+T17+T11</f>
        <v>107.25714285714285</v>
      </c>
    </row>
    <row r="67" spans="1:20">
      <c r="R67" s="1" t="s">
        <v>344</v>
      </c>
      <c r="T67" s="1">
        <f>T60</f>
        <v>1061</v>
      </c>
    </row>
  </sheetData>
  <mergeCells count="99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5:H45"/>
    <mergeCell ref="B46:H46"/>
    <mergeCell ref="B47:H47"/>
    <mergeCell ref="B48:H48"/>
    <mergeCell ref="B49:H49"/>
    <mergeCell ref="B23:H23"/>
    <mergeCell ref="B24:H24"/>
    <mergeCell ref="B25:H25"/>
    <mergeCell ref="B26:H26"/>
    <mergeCell ref="B44:H44"/>
    <mergeCell ref="B39:H39"/>
    <mergeCell ref="B40:H40"/>
    <mergeCell ref="B41:H41"/>
    <mergeCell ref="B42:H42"/>
    <mergeCell ref="B43:H43"/>
    <mergeCell ref="B21:H21"/>
    <mergeCell ref="B17:H17"/>
    <mergeCell ref="B18:H18"/>
    <mergeCell ref="B19:H19"/>
    <mergeCell ref="B22:H22"/>
    <mergeCell ref="I8:J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A1:T1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Q3:T8"/>
    <mergeCell ref="Q2:T2"/>
    <mergeCell ref="I3:J3"/>
    <mergeCell ref="K3:L3"/>
    <mergeCell ref="I5:J5"/>
    <mergeCell ref="K5:L5"/>
    <mergeCell ref="D6:E6"/>
    <mergeCell ref="B65:H65"/>
    <mergeCell ref="K8:L8"/>
    <mergeCell ref="A3:C8"/>
    <mergeCell ref="D3:E3"/>
    <mergeCell ref="F3:G3"/>
    <mergeCell ref="A9:A10"/>
    <mergeCell ref="B9:H10"/>
    <mergeCell ref="I9:I10"/>
    <mergeCell ref="J9:Q9"/>
    <mergeCell ref="B33:H33"/>
    <mergeCell ref="B34:H34"/>
    <mergeCell ref="B35:H35"/>
    <mergeCell ref="B36:H36"/>
    <mergeCell ref="K7:L7"/>
    <mergeCell ref="D8:E8"/>
    <mergeCell ref="F8:G8"/>
    <mergeCell ref="B60:H60"/>
    <mergeCell ref="B61:H61"/>
    <mergeCell ref="B62:H62"/>
    <mergeCell ref="B63:H63"/>
    <mergeCell ref="B64:H6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T67"/>
  <sheetViews>
    <sheetView topLeftCell="A40" zoomScale="80" zoomScaleNormal="80" workbookViewId="0">
      <selection activeCell="A21" sqref="A21:H59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7.5703125" style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3.140625" style="1" customWidth="1"/>
    <col min="20" max="20" width="14.140625" style="1" customWidth="1"/>
    <col min="21" max="16384" width="9.140625" style="1"/>
  </cols>
  <sheetData>
    <row r="1" spans="1:20" ht="35.1" customHeight="1">
      <c r="A1" s="212" t="s">
        <v>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15</v>
      </c>
      <c r="B3" s="208"/>
      <c r="C3" s="208"/>
      <c r="D3" s="208" t="s">
        <v>98</v>
      </c>
      <c r="E3" s="208"/>
      <c r="F3" s="208" t="s">
        <v>99</v>
      </c>
      <c r="G3" s="208"/>
      <c r="H3" s="17">
        <v>354</v>
      </c>
      <c r="I3" s="207" t="s">
        <v>100</v>
      </c>
      <c r="J3" s="207"/>
      <c r="K3" s="207" t="s">
        <v>101</v>
      </c>
      <c r="L3" s="207"/>
      <c r="M3" s="213" t="s">
        <v>102</v>
      </c>
      <c r="N3" s="213"/>
      <c r="O3" s="208" t="s">
        <v>98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 t="s">
        <v>103</v>
      </c>
      <c r="G4" s="208"/>
      <c r="H4" s="17">
        <v>429</v>
      </c>
      <c r="I4" s="207"/>
      <c r="J4" s="207"/>
      <c r="K4" s="207"/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 t="s">
        <v>98</v>
      </c>
      <c r="G5" s="208"/>
      <c r="H5" s="17">
        <v>767</v>
      </c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 t="s">
        <v>104</v>
      </c>
      <c r="G6" s="208"/>
      <c r="H6" s="17">
        <v>210</v>
      </c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 t="s">
        <v>105</v>
      </c>
      <c r="G7" s="208"/>
      <c r="H7" s="17">
        <v>200</v>
      </c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36" customHeight="1">
      <c r="A8" s="208"/>
      <c r="B8" s="208"/>
      <c r="C8" s="208"/>
      <c r="D8" s="208"/>
      <c r="E8" s="208"/>
      <c r="F8" s="208" t="s">
        <v>106</v>
      </c>
      <c r="G8" s="208"/>
      <c r="H8" s="17">
        <v>319</v>
      </c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91" t="s">
        <v>2</v>
      </c>
      <c r="C9" s="191"/>
      <c r="D9" s="191"/>
      <c r="E9" s="191"/>
      <c r="F9" s="191"/>
      <c r="G9" s="191"/>
      <c r="H9" s="191"/>
      <c r="I9" s="191" t="s">
        <v>1</v>
      </c>
      <c r="J9" s="191" t="s">
        <v>3</v>
      </c>
      <c r="K9" s="191"/>
      <c r="L9" s="191"/>
      <c r="M9" s="191"/>
      <c r="N9" s="191"/>
      <c r="O9" s="191"/>
      <c r="P9" s="191"/>
      <c r="Q9" s="191"/>
      <c r="R9" s="191" t="s">
        <v>243</v>
      </c>
      <c r="S9" s="191" t="s">
        <v>244</v>
      </c>
      <c r="T9" s="191" t="s">
        <v>242</v>
      </c>
    </row>
    <row r="10" spans="1:20" ht="71.25" customHeight="1">
      <c r="A10" s="209"/>
      <c r="B10" s="191"/>
      <c r="C10" s="191"/>
      <c r="D10" s="191"/>
      <c r="E10" s="191"/>
      <c r="F10" s="191"/>
      <c r="G10" s="191"/>
      <c r="H10" s="191"/>
      <c r="I10" s="191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1"/>
      <c r="S10" s="191"/>
      <c r="T10" s="191"/>
    </row>
    <row r="11" spans="1:20" ht="16.5" customHeight="1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>
        <f>T12</f>
        <v>45</v>
      </c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4" t="s">
        <v>267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>
        <v>45</v>
      </c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4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.5">
      <c r="A15" s="11">
        <v>5</v>
      </c>
      <c r="B15" s="203" t="s">
        <v>36</v>
      </c>
      <c r="C15" s="203"/>
      <c r="D15" s="203"/>
      <c r="E15" s="203"/>
      <c r="F15" s="203"/>
      <c r="G15" s="203"/>
      <c r="H15" s="203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>
        <f>SUM(T18:T21)</f>
        <v>54.01428571428572</v>
      </c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4" t="s">
        <v>267</v>
      </c>
      <c r="J18" s="4">
        <v>18</v>
      </c>
      <c r="K18" s="4">
        <v>18</v>
      </c>
      <c r="L18" s="4">
        <v>18</v>
      </c>
      <c r="M18" s="4">
        <v>18</v>
      </c>
      <c r="N18" s="4">
        <v>18</v>
      </c>
      <c r="O18" s="4">
        <v>18</v>
      </c>
      <c r="P18" s="4">
        <v>18</v>
      </c>
      <c r="Q18" s="4">
        <f>SUM(J18:P18)</f>
        <v>126</v>
      </c>
      <c r="R18" s="4"/>
      <c r="S18" s="4">
        <f>Q18</f>
        <v>126</v>
      </c>
      <c r="T18" s="4">
        <f>S18/7</f>
        <v>18</v>
      </c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4" t="s">
        <v>267</v>
      </c>
      <c r="J19" s="4">
        <v>10</v>
      </c>
      <c r="K19" s="4">
        <v>10</v>
      </c>
      <c r="L19" s="4">
        <v>10</v>
      </c>
      <c r="M19" s="4">
        <v>10</v>
      </c>
      <c r="N19" s="4">
        <v>10</v>
      </c>
      <c r="O19" s="4">
        <v>10</v>
      </c>
      <c r="P19" s="4">
        <v>10</v>
      </c>
      <c r="Q19" s="4">
        <v>70</v>
      </c>
      <c r="R19" s="4"/>
      <c r="S19" s="4">
        <f t="shared" ref="S19:S20" si="0">Q19</f>
        <v>70</v>
      </c>
      <c r="T19" s="4"/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4" t="s">
        <v>267</v>
      </c>
      <c r="J20" s="4">
        <v>10</v>
      </c>
      <c r="K20" s="4">
        <v>10</v>
      </c>
      <c r="L20" s="4">
        <v>10</v>
      </c>
      <c r="M20" s="4">
        <v>10</v>
      </c>
      <c r="N20" s="4">
        <v>10</v>
      </c>
      <c r="O20" s="4">
        <v>10</v>
      </c>
      <c r="P20" s="4">
        <v>10</v>
      </c>
      <c r="Q20" s="4">
        <v>70</v>
      </c>
      <c r="R20" s="4"/>
      <c r="S20" s="4">
        <f t="shared" si="0"/>
        <v>70</v>
      </c>
      <c r="T20" s="4">
        <f t="shared" ref="T20:T59" si="1">S20/7</f>
        <v>10</v>
      </c>
    </row>
    <row r="21" spans="1:20" ht="16.5" customHeight="1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>
        <f>SUM(T22:T40)</f>
        <v>26.014285714285716</v>
      </c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15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>
        <f>Q22*R22</f>
        <v>98</v>
      </c>
      <c r="T22" s="4">
        <f t="shared" si="1"/>
        <v>14</v>
      </c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2">Q23*R23</f>
        <v>5</v>
      </c>
      <c r="T23" s="4">
        <f t="shared" si="1"/>
        <v>0.7142857142857143</v>
      </c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15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2"/>
        <v>8.4</v>
      </c>
      <c r="T24" s="4">
        <f t="shared" si="1"/>
        <v>1.2</v>
      </c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15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2"/>
        <v>8</v>
      </c>
      <c r="T25" s="4">
        <f t="shared" si="1"/>
        <v>1.1428571428571428</v>
      </c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15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v>6</v>
      </c>
      <c r="R26" s="8">
        <v>0.7</v>
      </c>
      <c r="S26" s="4">
        <f t="shared" si="2"/>
        <v>4.1999999999999993</v>
      </c>
      <c r="T26" s="4">
        <f t="shared" si="1"/>
        <v>0.59999999999999987</v>
      </c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2"/>
        <v>0</v>
      </c>
      <c r="T27" s="4">
        <f t="shared" si="1"/>
        <v>0</v>
      </c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2"/>
        <v>0</v>
      </c>
      <c r="T28" s="4">
        <f t="shared" si="1"/>
        <v>0</v>
      </c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15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2"/>
        <v>0</v>
      </c>
      <c r="T29" s="4">
        <f t="shared" si="1"/>
        <v>0</v>
      </c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2"/>
        <v>0</v>
      </c>
      <c r="T30" s="4">
        <f t="shared" si="1"/>
        <v>0</v>
      </c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15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2"/>
        <v>1</v>
      </c>
      <c r="T31" s="4">
        <f t="shared" si="1"/>
        <v>0.14285714285714285</v>
      </c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2"/>
        <v>0</v>
      </c>
      <c r="T32" s="4">
        <f t="shared" si="1"/>
        <v>0</v>
      </c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2"/>
        <v>0</v>
      </c>
      <c r="T33" s="4">
        <f t="shared" si="1"/>
        <v>0</v>
      </c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2"/>
        <v>0</v>
      </c>
      <c r="T34" s="4">
        <f t="shared" si="1"/>
        <v>0</v>
      </c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15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>
        <f t="shared" si="2"/>
        <v>40</v>
      </c>
      <c r="T35" s="4"/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15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>
        <f t="shared" si="2"/>
        <v>52.5</v>
      </c>
      <c r="T36" s="4">
        <f t="shared" si="1"/>
        <v>7.5</v>
      </c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2"/>
        <v>0</v>
      </c>
      <c r="T37" s="4">
        <f t="shared" si="1"/>
        <v>0</v>
      </c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15" t="s">
        <v>4</v>
      </c>
      <c r="J38" s="4">
        <v>2</v>
      </c>
      <c r="K38" s="4"/>
      <c r="L38" s="4"/>
      <c r="M38" s="4"/>
      <c r="N38" s="4"/>
      <c r="O38" s="4"/>
      <c r="P38" s="4"/>
      <c r="Q38" s="4">
        <v>2</v>
      </c>
      <c r="R38" s="8">
        <v>2.5</v>
      </c>
      <c r="S38" s="4">
        <f t="shared" si="2"/>
        <v>5</v>
      </c>
      <c r="T38" s="4">
        <f t="shared" si="1"/>
        <v>0.7142857142857143</v>
      </c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15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>
        <f t="shared" si="2"/>
        <v>70</v>
      </c>
      <c r="T39" s="4"/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2"/>
        <v>0</v>
      </c>
      <c r="T40" s="4">
        <f t="shared" si="1"/>
        <v>0</v>
      </c>
    </row>
    <row r="41" spans="1:20" ht="16.5" customHeight="1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5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>
        <f>SUM(T42:T59)</f>
        <v>13.792342857142856</v>
      </c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15" t="s">
        <v>4</v>
      </c>
      <c r="J42" s="4"/>
      <c r="K42" s="4"/>
      <c r="L42" s="4"/>
      <c r="M42" s="4"/>
      <c r="N42" s="4"/>
      <c r="O42" s="4"/>
      <c r="P42" s="4"/>
      <c r="Q42" s="4"/>
      <c r="R42" s="8">
        <v>0.1</v>
      </c>
      <c r="S42" s="4">
        <f>Q42*R42</f>
        <v>0</v>
      </c>
      <c r="T42" s="4">
        <f t="shared" si="1"/>
        <v>0</v>
      </c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15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>
        <f t="shared" ref="S43:S59" si="3">Q43*R43</f>
        <v>0</v>
      </c>
      <c r="T43" s="4">
        <f t="shared" si="1"/>
        <v>0</v>
      </c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3"/>
        <v>6</v>
      </c>
      <c r="T44" s="4">
        <f t="shared" si="1"/>
        <v>0.8571428571428571</v>
      </c>
    </row>
    <row r="45" spans="1:20" ht="16.5">
      <c r="A45" s="11">
        <v>35</v>
      </c>
      <c r="B45" s="203" t="s">
        <v>64</v>
      </c>
      <c r="C45" s="203"/>
      <c r="D45" s="203"/>
      <c r="E45" s="203"/>
      <c r="F45" s="203"/>
      <c r="G45" s="203"/>
      <c r="H45" s="203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3"/>
        <v>0</v>
      </c>
      <c r="T45" s="4">
        <f t="shared" si="1"/>
        <v>0</v>
      </c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15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>
        <f t="shared" si="3"/>
        <v>16</v>
      </c>
      <c r="T46" s="4">
        <f t="shared" si="1"/>
        <v>2.2857142857142856</v>
      </c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3"/>
        <v>0</v>
      </c>
      <c r="T47" s="4">
        <f t="shared" si="1"/>
        <v>0</v>
      </c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3"/>
        <v>0</v>
      </c>
      <c r="T48" s="4">
        <f t="shared" si="1"/>
        <v>0</v>
      </c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3"/>
        <v>0</v>
      </c>
      <c r="T49" s="4">
        <f t="shared" si="1"/>
        <v>0</v>
      </c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15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>
        <f t="shared" si="3"/>
        <v>4.5</v>
      </c>
      <c r="T50" s="4">
        <f t="shared" si="1"/>
        <v>0.6428571428571429</v>
      </c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15" t="s">
        <v>4</v>
      </c>
      <c r="J51" s="4">
        <v>1</v>
      </c>
      <c r="K51" s="4"/>
      <c r="L51" s="4">
        <v>1</v>
      </c>
      <c r="M51" s="4"/>
      <c r="N51" s="4">
        <v>1</v>
      </c>
      <c r="O51" s="4"/>
      <c r="P51" s="4">
        <v>1</v>
      </c>
      <c r="Q51" s="4">
        <v>4</v>
      </c>
      <c r="R51" s="8">
        <f>5.8/500</f>
        <v>1.1599999999999999E-2</v>
      </c>
      <c r="S51" s="4">
        <f t="shared" si="3"/>
        <v>4.6399999999999997E-2</v>
      </c>
      <c r="T51" s="4">
        <f t="shared" si="1"/>
        <v>6.6285714285714281E-3</v>
      </c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3"/>
        <v>0</v>
      </c>
      <c r="T52" s="4">
        <f t="shared" si="1"/>
        <v>0</v>
      </c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15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3"/>
        <v>14</v>
      </c>
      <c r="T53" s="4">
        <f t="shared" si="1"/>
        <v>2</v>
      </c>
    </row>
    <row r="54" spans="1:20" ht="16.5">
      <c r="A54" s="11">
        <v>44</v>
      </c>
      <c r="B54" s="203" t="s">
        <v>73</v>
      </c>
      <c r="C54" s="203"/>
      <c r="D54" s="203"/>
      <c r="E54" s="203"/>
      <c r="F54" s="203"/>
      <c r="G54" s="203"/>
      <c r="H54" s="203"/>
      <c r="I54" s="15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>
        <f t="shared" si="3"/>
        <v>6</v>
      </c>
      <c r="T54" s="4">
        <f t="shared" si="1"/>
        <v>0.8571428571428571</v>
      </c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15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>
        <f t="shared" si="3"/>
        <v>30</v>
      </c>
      <c r="T55" s="4">
        <f t="shared" si="1"/>
        <v>4.2857142857142856</v>
      </c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3"/>
        <v>0</v>
      </c>
      <c r="T56" s="4">
        <f t="shared" si="1"/>
        <v>0</v>
      </c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3"/>
        <v>0</v>
      </c>
      <c r="T57" s="4">
        <f t="shared" si="1"/>
        <v>0</v>
      </c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3"/>
        <v>0</v>
      </c>
      <c r="T58" s="4">
        <f t="shared" si="1"/>
        <v>0</v>
      </c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15" t="s">
        <v>4</v>
      </c>
      <c r="J59" s="4">
        <v>10</v>
      </c>
      <c r="K59" s="4"/>
      <c r="L59" s="4"/>
      <c r="M59" s="4"/>
      <c r="N59" s="4">
        <v>10</v>
      </c>
      <c r="O59" s="4"/>
      <c r="P59" s="4"/>
      <c r="Q59" s="4">
        <v>20</v>
      </c>
      <c r="R59" s="8">
        <v>1</v>
      </c>
      <c r="S59" s="4">
        <f t="shared" si="3"/>
        <v>20</v>
      </c>
      <c r="T59" s="4">
        <f t="shared" si="1"/>
        <v>2.8571428571428572</v>
      </c>
    </row>
    <row r="60" spans="1:20" ht="16.5">
      <c r="A60" s="11">
        <v>50</v>
      </c>
      <c r="B60" s="214" t="s">
        <v>271</v>
      </c>
      <c r="C60" s="214"/>
      <c r="D60" s="214"/>
      <c r="E60" s="214"/>
      <c r="F60" s="214"/>
      <c r="G60" s="214"/>
      <c r="H60" s="214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>
        <f>T61+T62+T63</f>
        <v>811</v>
      </c>
    </row>
    <row r="61" spans="1:20" ht="16.5">
      <c r="A61" s="11">
        <v>51</v>
      </c>
      <c r="B61" s="203" t="s">
        <v>241</v>
      </c>
      <c r="C61" s="203"/>
      <c r="D61" s="203"/>
      <c r="E61" s="203"/>
      <c r="F61" s="203"/>
      <c r="G61" s="203"/>
      <c r="H61" s="203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>
      <c r="A62" s="11">
        <v>52</v>
      </c>
      <c r="B62" s="203" t="s">
        <v>266</v>
      </c>
      <c r="C62" s="203"/>
      <c r="D62" s="203"/>
      <c r="E62" s="203"/>
      <c r="F62" s="203"/>
      <c r="G62" s="203"/>
      <c r="H62" s="203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 t="shared" ref="T62:T63" si="4">S62</f>
        <v>500</v>
      </c>
    </row>
    <row r="63" spans="1:20" ht="16.5">
      <c r="A63" s="11">
        <v>53</v>
      </c>
      <c r="B63" s="203" t="s">
        <v>272</v>
      </c>
      <c r="C63" s="203"/>
      <c r="D63" s="203"/>
      <c r="E63" s="203"/>
      <c r="F63" s="203"/>
      <c r="G63" s="203"/>
      <c r="H63" s="203"/>
      <c r="I63" s="24" t="s">
        <v>267</v>
      </c>
      <c r="J63" s="4"/>
      <c r="K63" s="4"/>
      <c r="L63" s="4"/>
      <c r="M63" s="4"/>
      <c r="N63" s="4"/>
      <c r="O63" s="4"/>
      <c r="P63" s="4"/>
      <c r="Q63" s="4">
        <v>2</v>
      </c>
      <c r="R63" s="10">
        <v>130</v>
      </c>
      <c r="S63" s="4">
        <f>Q63*R63</f>
        <v>260</v>
      </c>
      <c r="T63" s="4">
        <f t="shared" si="4"/>
        <v>260</v>
      </c>
    </row>
    <row r="64" spans="1:20" ht="16.5">
      <c r="A64" s="11">
        <v>54</v>
      </c>
      <c r="B64" s="203"/>
      <c r="C64" s="203"/>
      <c r="D64" s="203"/>
      <c r="E64" s="203"/>
      <c r="F64" s="203"/>
      <c r="G64" s="203"/>
      <c r="H64" s="203"/>
      <c r="I64" s="24" t="s">
        <v>267</v>
      </c>
      <c r="J64" s="4"/>
      <c r="K64" s="4"/>
      <c r="L64" s="4"/>
      <c r="M64" s="4"/>
      <c r="N64" s="4"/>
      <c r="O64" s="4"/>
      <c r="P64" s="4"/>
      <c r="Q64" s="4"/>
      <c r="R64" s="10"/>
      <c r="S64" s="4">
        <f>Q64*R64</f>
        <v>0</v>
      </c>
      <c r="T64" s="4"/>
    </row>
    <row r="65" spans="1:20" ht="16.5">
      <c r="A65" s="11">
        <v>55</v>
      </c>
      <c r="B65" s="203"/>
      <c r="C65" s="203"/>
      <c r="D65" s="203"/>
      <c r="E65" s="203"/>
      <c r="F65" s="203"/>
      <c r="G65" s="203"/>
      <c r="H65" s="203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>
      <c r="R66" s="1" t="s">
        <v>343</v>
      </c>
      <c r="T66" s="59">
        <f>T41+T21+T17+T11</f>
        <v>138.82091428571431</v>
      </c>
    </row>
    <row r="67" spans="1:20">
      <c r="R67" s="1" t="s">
        <v>344</v>
      </c>
      <c r="T67" s="1">
        <f>T60</f>
        <v>811</v>
      </c>
    </row>
  </sheetData>
  <mergeCells count="99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9:H49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38:H38"/>
    <mergeCell ref="B27:H27"/>
    <mergeCell ref="B28:H28"/>
    <mergeCell ref="B29:H29"/>
    <mergeCell ref="B30:H30"/>
    <mergeCell ref="B31:H31"/>
    <mergeCell ref="B32:H32"/>
    <mergeCell ref="B33:H33"/>
    <mergeCell ref="B34:H34"/>
    <mergeCell ref="B35:H35"/>
    <mergeCell ref="B36:H36"/>
    <mergeCell ref="B37:H37"/>
    <mergeCell ref="B23:H23"/>
    <mergeCell ref="B24:H24"/>
    <mergeCell ref="B25:H25"/>
    <mergeCell ref="B26:H26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A9:A10"/>
    <mergeCell ref="B9:H10"/>
    <mergeCell ref="I9:I10"/>
    <mergeCell ref="J9:Q9"/>
    <mergeCell ref="B22:H22"/>
    <mergeCell ref="A3:C8"/>
    <mergeCell ref="D3:E3"/>
    <mergeCell ref="F3:G3"/>
    <mergeCell ref="I3:J3"/>
    <mergeCell ref="K3:L3"/>
    <mergeCell ref="I5:J5"/>
    <mergeCell ref="K5:L5"/>
    <mergeCell ref="D6:E6"/>
    <mergeCell ref="D5:E5"/>
    <mergeCell ref="F5:G5"/>
    <mergeCell ref="F6:G6"/>
    <mergeCell ref="I6:J6"/>
    <mergeCell ref="K6:L6"/>
    <mergeCell ref="D7:E7"/>
    <mergeCell ref="F7:G7"/>
    <mergeCell ref="I7:J7"/>
    <mergeCell ref="D4:E4"/>
    <mergeCell ref="F4:G4"/>
    <mergeCell ref="I4:J4"/>
    <mergeCell ref="K4:L4"/>
    <mergeCell ref="D8:E8"/>
    <mergeCell ref="F8:G8"/>
    <mergeCell ref="I8:J8"/>
    <mergeCell ref="K8:L8"/>
    <mergeCell ref="K7:L7"/>
    <mergeCell ref="K2:L2"/>
    <mergeCell ref="M2:N2"/>
    <mergeCell ref="O2:P2"/>
    <mergeCell ref="M3:N8"/>
    <mergeCell ref="O3:P8"/>
    <mergeCell ref="B65:H65"/>
    <mergeCell ref="T9:T10"/>
    <mergeCell ref="Q3:T8"/>
    <mergeCell ref="Q2:T2"/>
    <mergeCell ref="A1:T1"/>
    <mergeCell ref="B60:H60"/>
    <mergeCell ref="B61:H61"/>
    <mergeCell ref="B62:H62"/>
    <mergeCell ref="B63:H63"/>
    <mergeCell ref="B64:H64"/>
    <mergeCell ref="R9:R10"/>
    <mergeCell ref="S9:S10"/>
    <mergeCell ref="A2:C2"/>
    <mergeCell ref="D2:E2"/>
    <mergeCell ref="F2:G2"/>
    <mergeCell ref="I2:J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T88"/>
  <sheetViews>
    <sheetView topLeftCell="A52" zoomScale="90" zoomScaleNormal="90" workbookViewId="0">
      <selection activeCell="R63" sqref="R63:R64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7109375" style="1" customWidth="1"/>
    <col min="20" max="20" width="14.42578125" style="1" customWidth="1"/>
    <col min="21" max="16384" width="9.140625" style="1"/>
  </cols>
  <sheetData>
    <row r="1" spans="1:20" ht="35.1" customHeight="1">
      <c r="A1" s="212" t="s">
        <v>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s="2" customFormat="1" ht="48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15</v>
      </c>
      <c r="B3" s="208"/>
      <c r="C3" s="208"/>
      <c r="D3" s="208" t="s">
        <v>107</v>
      </c>
      <c r="E3" s="208"/>
      <c r="F3" s="208" t="s">
        <v>107</v>
      </c>
      <c r="G3" s="208"/>
      <c r="H3" s="17">
        <v>1060</v>
      </c>
      <c r="I3" s="207" t="s">
        <v>108</v>
      </c>
      <c r="J3" s="207"/>
      <c r="K3" s="207" t="s">
        <v>109</v>
      </c>
      <c r="L3" s="207"/>
      <c r="M3" s="213" t="s">
        <v>110</v>
      </c>
      <c r="N3" s="213"/>
      <c r="O3" s="208" t="s">
        <v>107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 t="s">
        <v>111</v>
      </c>
      <c r="G4" s="208"/>
      <c r="H4" s="17">
        <v>580</v>
      </c>
      <c r="I4" s="207"/>
      <c r="J4" s="207"/>
      <c r="K4" s="207"/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/>
      <c r="G5" s="208"/>
      <c r="H5" s="17"/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/>
      <c r="G6" s="208"/>
      <c r="H6" s="17"/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/>
      <c r="G7" s="208"/>
      <c r="H7" s="17"/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16.5">
      <c r="A8" s="208"/>
      <c r="B8" s="208"/>
      <c r="C8" s="208"/>
      <c r="D8" s="208"/>
      <c r="E8" s="208"/>
      <c r="F8" s="208"/>
      <c r="G8" s="208"/>
      <c r="H8" s="17"/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91" t="s">
        <v>2</v>
      </c>
      <c r="C9" s="191"/>
      <c r="D9" s="191"/>
      <c r="E9" s="191"/>
      <c r="F9" s="191"/>
      <c r="G9" s="191"/>
      <c r="H9" s="191"/>
      <c r="I9" s="191" t="s">
        <v>1</v>
      </c>
      <c r="J9" s="191" t="s">
        <v>3</v>
      </c>
      <c r="K9" s="191"/>
      <c r="L9" s="191"/>
      <c r="M9" s="191"/>
      <c r="N9" s="191"/>
      <c r="O9" s="191"/>
      <c r="P9" s="191"/>
      <c r="Q9" s="191"/>
      <c r="R9" s="191" t="s">
        <v>243</v>
      </c>
      <c r="S9" s="191" t="s">
        <v>244</v>
      </c>
      <c r="T9" s="191" t="s">
        <v>242</v>
      </c>
    </row>
    <row r="10" spans="1:20" ht="77.25" customHeight="1">
      <c r="A10" s="209"/>
      <c r="B10" s="191"/>
      <c r="C10" s="191"/>
      <c r="D10" s="191"/>
      <c r="E10" s="191"/>
      <c r="F10" s="191"/>
      <c r="G10" s="191"/>
      <c r="H10" s="191"/>
      <c r="I10" s="191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1"/>
      <c r="S10" s="191"/>
      <c r="T10" s="191"/>
    </row>
    <row r="11" spans="1:20" ht="16.5" customHeight="1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4" t="s">
        <v>267</v>
      </c>
      <c r="J12" s="4">
        <v>30</v>
      </c>
      <c r="K12" s="4">
        <v>25</v>
      </c>
      <c r="L12" s="4">
        <v>20</v>
      </c>
      <c r="M12" s="4">
        <v>20</v>
      </c>
      <c r="N12" s="4">
        <v>15</v>
      </c>
      <c r="O12" s="4">
        <v>10</v>
      </c>
      <c r="P12" s="4">
        <v>10</v>
      </c>
      <c r="Q12" s="4">
        <f>SUM(J12:P12)</f>
        <v>130</v>
      </c>
      <c r="R12" s="4"/>
      <c r="S12" s="4">
        <v>130</v>
      </c>
      <c r="T12" s="4">
        <f>S12/7</f>
        <v>18.571428571428573</v>
      </c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>
        <f t="shared" ref="T13:T15" si="0">S13/7</f>
        <v>0</v>
      </c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4" t="s">
        <v>267</v>
      </c>
      <c r="J14" s="4">
        <v>80</v>
      </c>
      <c r="K14" s="4">
        <v>80</v>
      </c>
      <c r="L14" s="4">
        <v>80</v>
      </c>
      <c r="M14" s="4">
        <v>80</v>
      </c>
      <c r="N14" s="4"/>
      <c r="O14" s="4"/>
      <c r="P14" s="4"/>
      <c r="Q14" s="4">
        <v>320</v>
      </c>
      <c r="R14" s="4"/>
      <c r="S14" s="4">
        <v>320</v>
      </c>
      <c r="T14" s="4">
        <f>M14</f>
        <v>80</v>
      </c>
    </row>
    <row r="15" spans="1:20" ht="16.5">
      <c r="A15" s="11">
        <v>5</v>
      </c>
      <c r="B15" s="203" t="s">
        <v>95</v>
      </c>
      <c r="C15" s="203"/>
      <c r="D15" s="203"/>
      <c r="E15" s="203"/>
      <c r="F15" s="203"/>
      <c r="G15" s="203"/>
      <c r="H15" s="203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>
        <f t="shared" si="0"/>
        <v>0</v>
      </c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4" t="s">
        <v>267</v>
      </c>
      <c r="J18" s="4">
        <v>18</v>
      </c>
      <c r="K18" s="4">
        <v>18</v>
      </c>
      <c r="L18" s="4">
        <v>18</v>
      </c>
      <c r="M18" s="4">
        <v>18</v>
      </c>
      <c r="N18" s="4">
        <v>18</v>
      </c>
      <c r="O18" s="4">
        <v>18</v>
      </c>
      <c r="P18" s="4">
        <v>18</v>
      </c>
      <c r="Q18" s="4">
        <f>SUM(J18:P18)</f>
        <v>126</v>
      </c>
      <c r="R18" s="4"/>
      <c r="S18" s="4">
        <f>Q18</f>
        <v>126</v>
      </c>
      <c r="T18" s="4">
        <f>S18/7</f>
        <v>18</v>
      </c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4" t="s">
        <v>267</v>
      </c>
      <c r="J19" s="4">
        <v>10</v>
      </c>
      <c r="K19" s="4">
        <v>10</v>
      </c>
      <c r="L19" s="4">
        <v>10</v>
      </c>
      <c r="M19" s="4">
        <v>10</v>
      </c>
      <c r="N19" s="4">
        <v>10</v>
      </c>
      <c r="O19" s="4">
        <v>10</v>
      </c>
      <c r="P19" s="4">
        <v>10</v>
      </c>
      <c r="Q19" s="4">
        <f>SUM(J19:P19)</f>
        <v>70</v>
      </c>
      <c r="R19" s="4"/>
      <c r="S19" s="4">
        <f t="shared" ref="S19:S20" si="1">Q19</f>
        <v>70</v>
      </c>
      <c r="T19" s="4">
        <f t="shared" ref="T19:T59" si="2">S19/7</f>
        <v>10</v>
      </c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4" t="s">
        <v>267</v>
      </c>
      <c r="J20" s="4">
        <v>5</v>
      </c>
      <c r="K20" s="4">
        <v>5</v>
      </c>
      <c r="L20" s="4">
        <v>55</v>
      </c>
      <c r="M20" s="4">
        <v>5</v>
      </c>
      <c r="N20" s="4">
        <v>5</v>
      </c>
      <c r="O20" s="4">
        <v>5</v>
      </c>
      <c r="P20" s="4">
        <v>5</v>
      </c>
      <c r="Q20" s="4">
        <v>35</v>
      </c>
      <c r="R20" s="4"/>
      <c r="S20" s="4">
        <f t="shared" si="1"/>
        <v>35</v>
      </c>
      <c r="T20" s="4">
        <f t="shared" si="2"/>
        <v>5</v>
      </c>
    </row>
    <row r="21" spans="1:20" ht="16.5" customHeight="1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4">
        <f t="shared" si="2"/>
        <v>0</v>
      </c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15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>
        <f>Q22*R22</f>
        <v>0</v>
      </c>
      <c r="T22" s="4">
        <f t="shared" si="2"/>
        <v>0</v>
      </c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3">Q23*R23</f>
        <v>5</v>
      </c>
      <c r="T23" s="4">
        <f t="shared" si="2"/>
        <v>0.7142857142857143</v>
      </c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15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3"/>
        <v>8.4</v>
      </c>
      <c r="T24" s="4">
        <f t="shared" si="2"/>
        <v>1.2</v>
      </c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15" t="s">
        <v>4</v>
      </c>
      <c r="J25" s="4"/>
      <c r="K25" s="4"/>
      <c r="L25" s="4"/>
      <c r="M25" s="4"/>
      <c r="N25" s="4"/>
      <c r="O25" s="4"/>
      <c r="P25" s="4"/>
      <c r="Q25" s="4"/>
      <c r="R25" s="8">
        <v>8</v>
      </c>
      <c r="S25" s="4">
        <f t="shared" si="3"/>
        <v>0</v>
      </c>
      <c r="T25" s="4">
        <f t="shared" si="2"/>
        <v>0</v>
      </c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15" t="s">
        <v>4</v>
      </c>
      <c r="J26" s="4">
        <v>2</v>
      </c>
      <c r="K26" s="4">
        <v>2</v>
      </c>
      <c r="L26" s="4">
        <v>2</v>
      </c>
      <c r="M26" s="4">
        <v>2</v>
      </c>
      <c r="N26" s="4">
        <v>2</v>
      </c>
      <c r="O26" s="4">
        <v>2</v>
      </c>
      <c r="P26" s="4">
        <v>2</v>
      </c>
      <c r="Q26" s="4">
        <v>14</v>
      </c>
      <c r="R26" s="8">
        <v>0.7</v>
      </c>
      <c r="S26" s="4">
        <f t="shared" si="3"/>
        <v>9.7999999999999989</v>
      </c>
      <c r="T26" s="4">
        <f t="shared" si="2"/>
        <v>1.4</v>
      </c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15" t="s">
        <v>4</v>
      </c>
      <c r="J27" s="4">
        <v>6</v>
      </c>
      <c r="K27" s="4">
        <v>6</v>
      </c>
      <c r="L27" s="4">
        <v>6</v>
      </c>
      <c r="M27" s="4">
        <v>6</v>
      </c>
      <c r="N27" s="4">
        <v>6</v>
      </c>
      <c r="O27" s="4">
        <v>6</v>
      </c>
      <c r="P27" s="4">
        <v>6</v>
      </c>
      <c r="Q27" s="4">
        <v>42</v>
      </c>
      <c r="R27" s="8">
        <v>1.9</v>
      </c>
      <c r="S27" s="4">
        <f t="shared" si="3"/>
        <v>79.8</v>
      </c>
      <c r="T27" s="4">
        <f t="shared" si="2"/>
        <v>11.4</v>
      </c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3"/>
        <v>0</v>
      </c>
      <c r="T28" s="4">
        <f t="shared" si="2"/>
        <v>0</v>
      </c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15" t="s">
        <v>4</v>
      </c>
      <c r="J29" s="4">
        <v>2</v>
      </c>
      <c r="K29" s="4"/>
      <c r="L29" s="4"/>
      <c r="M29" s="4"/>
      <c r="N29" s="4"/>
      <c r="O29" s="4"/>
      <c r="P29" s="4"/>
      <c r="Q29" s="4">
        <v>2</v>
      </c>
      <c r="R29" s="8">
        <v>1.5</v>
      </c>
      <c r="S29" s="4">
        <f t="shared" si="3"/>
        <v>3</v>
      </c>
      <c r="T29" s="4">
        <f t="shared" si="2"/>
        <v>0.42857142857142855</v>
      </c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3"/>
        <v>0</v>
      </c>
      <c r="T30" s="4">
        <f t="shared" si="2"/>
        <v>0</v>
      </c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15" t="s">
        <v>4</v>
      </c>
      <c r="J31" s="4">
        <v>1</v>
      </c>
      <c r="K31" s="4"/>
      <c r="L31" s="4"/>
      <c r="M31" s="4"/>
      <c r="N31" s="4">
        <v>1</v>
      </c>
      <c r="O31" s="4"/>
      <c r="P31" s="4"/>
      <c r="Q31" s="4">
        <v>2</v>
      </c>
      <c r="R31" s="8">
        <v>1</v>
      </c>
      <c r="S31" s="4">
        <f t="shared" si="3"/>
        <v>2</v>
      </c>
      <c r="T31" s="4">
        <f t="shared" si="2"/>
        <v>0.2857142857142857</v>
      </c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3"/>
        <v>0</v>
      </c>
      <c r="T32" s="4">
        <f t="shared" si="2"/>
        <v>0</v>
      </c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15" t="s">
        <v>4</v>
      </c>
      <c r="J33" s="4">
        <v>1</v>
      </c>
      <c r="K33" s="4"/>
      <c r="L33" s="4"/>
      <c r="M33" s="4"/>
      <c r="N33" s="4"/>
      <c r="O33" s="4"/>
      <c r="P33" s="4"/>
      <c r="Q33" s="4">
        <v>1</v>
      </c>
      <c r="R33" s="8">
        <v>10</v>
      </c>
      <c r="S33" s="4">
        <f t="shared" si="3"/>
        <v>10</v>
      </c>
      <c r="T33" s="4">
        <f t="shared" si="2"/>
        <v>1.4285714285714286</v>
      </c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3"/>
        <v>0</v>
      </c>
      <c r="T34" s="4">
        <f t="shared" si="2"/>
        <v>0</v>
      </c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>
        <f t="shared" si="3"/>
        <v>0</v>
      </c>
      <c r="T35" s="4">
        <f t="shared" si="2"/>
        <v>0</v>
      </c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3"/>
        <v>0</v>
      </c>
      <c r="T36" s="4">
        <f t="shared" si="2"/>
        <v>0</v>
      </c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3"/>
        <v>0</v>
      </c>
      <c r="T37" s="4">
        <f t="shared" si="2"/>
        <v>0</v>
      </c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3"/>
        <v>0</v>
      </c>
      <c r="T38" s="4">
        <f t="shared" si="2"/>
        <v>0</v>
      </c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>
        <f t="shared" si="3"/>
        <v>0</v>
      </c>
      <c r="T39" s="4">
        <f t="shared" si="2"/>
        <v>0</v>
      </c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3"/>
        <v>0</v>
      </c>
      <c r="T40" s="4">
        <f t="shared" si="2"/>
        <v>0</v>
      </c>
    </row>
    <row r="41" spans="1:20" ht="16.5" customHeight="1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4">
        <f t="shared" si="2"/>
        <v>0</v>
      </c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15" t="s">
        <v>4</v>
      </c>
      <c r="J42" s="4">
        <v>4</v>
      </c>
      <c r="K42" s="4">
        <v>4</v>
      </c>
      <c r="L42" s="4">
        <v>4</v>
      </c>
      <c r="M42" s="4">
        <v>4</v>
      </c>
      <c r="N42" s="4">
        <v>4</v>
      </c>
      <c r="O42" s="4">
        <v>4</v>
      </c>
      <c r="P42" s="4">
        <v>4</v>
      </c>
      <c r="Q42" s="4">
        <v>28</v>
      </c>
      <c r="R42" s="8">
        <v>0.1</v>
      </c>
      <c r="S42" s="4">
        <f>Q42*R42</f>
        <v>2.8000000000000003</v>
      </c>
      <c r="T42" s="4">
        <f t="shared" si="2"/>
        <v>0.4</v>
      </c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15" t="s">
        <v>4</v>
      </c>
      <c r="J43" s="4">
        <v>3</v>
      </c>
      <c r="K43" s="4">
        <v>1</v>
      </c>
      <c r="L43" s="4"/>
      <c r="M43" s="4"/>
      <c r="N43" s="4"/>
      <c r="O43" s="4"/>
      <c r="P43" s="4"/>
      <c r="Q43" s="4">
        <f>SUM(J43:P43)</f>
        <v>4</v>
      </c>
      <c r="R43" s="8">
        <v>1.9</v>
      </c>
      <c r="S43" s="4">
        <f t="shared" ref="S43:S59" si="4">Q43*R43</f>
        <v>7.6</v>
      </c>
      <c r="T43" s="4">
        <f t="shared" si="2"/>
        <v>1.0857142857142856</v>
      </c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15" t="s">
        <v>4</v>
      </c>
      <c r="J44" s="4">
        <v>2</v>
      </c>
      <c r="K44" s="4"/>
      <c r="L44" s="4"/>
      <c r="M44" s="4"/>
      <c r="N44" s="4"/>
      <c r="O44" s="4"/>
      <c r="P44" s="4"/>
      <c r="Q44" s="4">
        <v>2</v>
      </c>
      <c r="R44" s="8">
        <v>6</v>
      </c>
      <c r="S44" s="4">
        <f t="shared" si="4"/>
        <v>12</v>
      </c>
      <c r="T44" s="4">
        <f t="shared" si="2"/>
        <v>1.7142857142857142</v>
      </c>
    </row>
    <row r="45" spans="1:20" ht="16.5">
      <c r="A45" s="11">
        <v>35</v>
      </c>
      <c r="B45" s="203" t="s">
        <v>64</v>
      </c>
      <c r="C45" s="203"/>
      <c r="D45" s="203"/>
      <c r="E45" s="203"/>
      <c r="F45" s="203"/>
      <c r="G45" s="203"/>
      <c r="H45" s="203"/>
      <c r="I45" s="15" t="s">
        <v>4</v>
      </c>
      <c r="J45" s="4">
        <v>2</v>
      </c>
      <c r="K45" s="4"/>
      <c r="L45" s="4"/>
      <c r="M45" s="4"/>
      <c r="N45" s="4"/>
      <c r="O45" s="4"/>
      <c r="P45" s="4"/>
      <c r="Q45" s="4">
        <v>2</v>
      </c>
      <c r="R45" s="8">
        <v>0.5</v>
      </c>
      <c r="S45" s="4">
        <f t="shared" si="4"/>
        <v>1</v>
      </c>
      <c r="T45" s="4">
        <f t="shared" si="2"/>
        <v>0.14285714285714285</v>
      </c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15" t="s">
        <v>4</v>
      </c>
      <c r="J46" s="4">
        <v>1</v>
      </c>
      <c r="K46" s="4">
        <v>1</v>
      </c>
      <c r="L46" s="4"/>
      <c r="M46" s="4"/>
      <c r="N46" s="4"/>
      <c r="O46" s="4"/>
      <c r="P46" s="4"/>
      <c r="Q46" s="4">
        <v>2</v>
      </c>
      <c r="R46" s="8">
        <v>2</v>
      </c>
      <c r="S46" s="4">
        <f t="shared" si="4"/>
        <v>4</v>
      </c>
      <c r="T46" s="4">
        <f t="shared" si="2"/>
        <v>0.5714285714285714</v>
      </c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4"/>
        <v>0</v>
      </c>
      <c r="T47" s="4">
        <f t="shared" si="2"/>
        <v>0</v>
      </c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4"/>
        <v>0</v>
      </c>
      <c r="T48" s="4">
        <f t="shared" si="2"/>
        <v>0</v>
      </c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15" t="s">
        <v>4</v>
      </c>
      <c r="J49" s="4">
        <v>2</v>
      </c>
      <c r="K49" s="4"/>
      <c r="L49" s="4"/>
      <c r="M49" s="4"/>
      <c r="N49" s="4"/>
      <c r="O49" s="4"/>
      <c r="P49" s="4"/>
      <c r="Q49" s="4">
        <v>2</v>
      </c>
      <c r="R49" s="8">
        <v>0.3</v>
      </c>
      <c r="S49" s="4">
        <f t="shared" si="4"/>
        <v>0.6</v>
      </c>
      <c r="T49" s="4">
        <f t="shared" si="2"/>
        <v>8.5714285714285715E-2</v>
      </c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15" t="s">
        <v>4</v>
      </c>
      <c r="J50" s="4">
        <v>1</v>
      </c>
      <c r="K50" s="4">
        <v>1</v>
      </c>
      <c r="L50" s="4"/>
      <c r="M50" s="4"/>
      <c r="N50" s="4"/>
      <c r="O50" s="4"/>
      <c r="P50" s="4"/>
      <c r="Q50" s="4">
        <v>2</v>
      </c>
      <c r="R50" s="8">
        <v>1.5</v>
      </c>
      <c r="S50" s="4">
        <f t="shared" si="4"/>
        <v>3</v>
      </c>
      <c r="T50" s="4">
        <f t="shared" si="2"/>
        <v>0.42857142857142855</v>
      </c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15" t="s">
        <v>4</v>
      </c>
      <c r="J51" s="4">
        <v>500</v>
      </c>
      <c r="K51" s="4"/>
      <c r="L51" s="4"/>
      <c r="M51" s="4"/>
      <c r="N51" s="4">
        <v>500</v>
      </c>
      <c r="O51" s="4"/>
      <c r="P51" s="4"/>
      <c r="Q51" s="4">
        <f>SUM(J51:P51)</f>
        <v>1000</v>
      </c>
      <c r="R51" s="8">
        <f>5.8/500</f>
        <v>1.1599999999999999E-2</v>
      </c>
      <c r="S51" s="4">
        <f t="shared" si="4"/>
        <v>11.6</v>
      </c>
      <c r="T51" s="4">
        <f t="shared" si="2"/>
        <v>1.657142857142857</v>
      </c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4"/>
        <v>0</v>
      </c>
      <c r="T52" s="4">
        <f t="shared" si="2"/>
        <v>0</v>
      </c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15" t="s">
        <v>4</v>
      </c>
      <c r="J53" s="4">
        <v>300</v>
      </c>
      <c r="K53" s="4">
        <v>50</v>
      </c>
      <c r="L53" s="4">
        <v>50</v>
      </c>
      <c r="M53" s="4">
        <v>50</v>
      </c>
      <c r="N53" s="4">
        <v>50</v>
      </c>
      <c r="O53" s="4">
        <v>50</v>
      </c>
      <c r="P53" s="4">
        <v>50</v>
      </c>
      <c r="Q53" s="4">
        <v>600</v>
      </c>
      <c r="R53" s="8">
        <v>0.1</v>
      </c>
      <c r="S53" s="4">
        <f t="shared" si="4"/>
        <v>60</v>
      </c>
      <c r="T53" s="4">
        <f t="shared" si="2"/>
        <v>8.5714285714285712</v>
      </c>
    </row>
    <row r="54" spans="1:20" ht="16.5">
      <c r="A54" s="11">
        <v>44</v>
      </c>
      <c r="B54" s="203" t="s">
        <v>73</v>
      </c>
      <c r="C54" s="203"/>
      <c r="D54" s="203"/>
      <c r="E54" s="203"/>
      <c r="F54" s="203"/>
      <c r="G54" s="203"/>
      <c r="H54" s="203"/>
      <c r="I54" s="15" t="s">
        <v>4</v>
      </c>
      <c r="J54" s="4"/>
      <c r="K54" s="4"/>
      <c r="L54" s="4"/>
      <c r="M54" s="4"/>
      <c r="N54" s="4"/>
      <c r="O54" s="4"/>
      <c r="P54" s="4"/>
      <c r="Q54" s="4"/>
      <c r="R54" s="9">
        <v>1</v>
      </c>
      <c r="S54" s="4">
        <f t="shared" si="4"/>
        <v>0</v>
      </c>
      <c r="T54" s="4">
        <f t="shared" si="2"/>
        <v>0</v>
      </c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15" t="s">
        <v>4</v>
      </c>
      <c r="J55" s="4">
        <v>10</v>
      </c>
      <c r="K55" s="4"/>
      <c r="L55" s="4">
        <v>5</v>
      </c>
      <c r="M55" s="4"/>
      <c r="N55" s="4">
        <v>5</v>
      </c>
      <c r="O55" s="4"/>
      <c r="P55" s="4"/>
      <c r="Q55" s="4">
        <v>20</v>
      </c>
      <c r="R55" s="8">
        <v>3</v>
      </c>
      <c r="S55" s="4">
        <f t="shared" si="4"/>
        <v>60</v>
      </c>
      <c r="T55" s="4">
        <f t="shared" si="2"/>
        <v>8.5714285714285712</v>
      </c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15" t="s">
        <v>4</v>
      </c>
      <c r="J56" s="4">
        <v>2</v>
      </c>
      <c r="K56" s="4"/>
      <c r="L56" s="4"/>
      <c r="M56" s="4"/>
      <c r="N56" s="4"/>
      <c r="O56" s="4"/>
      <c r="P56" s="4"/>
      <c r="Q56" s="4">
        <v>2</v>
      </c>
      <c r="R56" s="8">
        <v>2.5</v>
      </c>
      <c r="S56" s="4">
        <f t="shared" si="4"/>
        <v>5</v>
      </c>
      <c r="T56" s="4">
        <f t="shared" si="2"/>
        <v>0.7142857142857143</v>
      </c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15" t="s">
        <v>4</v>
      </c>
      <c r="J57" s="4">
        <v>2</v>
      </c>
      <c r="K57" s="4"/>
      <c r="L57" s="4"/>
      <c r="M57" s="4"/>
      <c r="N57" s="4"/>
      <c r="O57" s="4"/>
      <c r="P57" s="4"/>
      <c r="Q57" s="4">
        <v>2</v>
      </c>
      <c r="R57" s="8">
        <v>9</v>
      </c>
      <c r="S57" s="4">
        <f t="shared" si="4"/>
        <v>18</v>
      </c>
      <c r="T57" s="4">
        <f t="shared" si="2"/>
        <v>2.5714285714285716</v>
      </c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4"/>
        <v>0</v>
      </c>
      <c r="T58" s="4">
        <f t="shared" si="2"/>
        <v>0</v>
      </c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4"/>
        <v>0</v>
      </c>
      <c r="T59" s="4">
        <f t="shared" si="2"/>
        <v>0</v>
      </c>
    </row>
    <row r="60" spans="1:20" ht="16.5">
      <c r="A60" s="11">
        <v>50</v>
      </c>
      <c r="B60" s="214" t="s">
        <v>271</v>
      </c>
      <c r="C60" s="214"/>
      <c r="D60" s="214"/>
      <c r="E60" s="214"/>
      <c r="F60" s="214"/>
      <c r="G60" s="214"/>
      <c r="H60" s="214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>
      <c r="A61" s="11">
        <v>51</v>
      </c>
      <c r="B61" s="203" t="s">
        <v>241</v>
      </c>
      <c r="C61" s="203"/>
      <c r="D61" s="203"/>
      <c r="E61" s="203"/>
      <c r="F61" s="203"/>
      <c r="G61" s="203"/>
      <c r="H61" s="203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>
      <c r="A62" s="11">
        <v>52</v>
      </c>
      <c r="B62" s="203" t="s">
        <v>266</v>
      </c>
      <c r="C62" s="203"/>
      <c r="D62" s="203"/>
      <c r="E62" s="203"/>
      <c r="F62" s="203"/>
      <c r="G62" s="203"/>
      <c r="H62" s="203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 t="shared" ref="T62:T64" si="5">S62</f>
        <v>500</v>
      </c>
    </row>
    <row r="63" spans="1:20" ht="16.5">
      <c r="A63" s="11">
        <v>53</v>
      </c>
      <c r="B63" s="203" t="s">
        <v>274</v>
      </c>
      <c r="C63" s="203"/>
      <c r="D63" s="203"/>
      <c r="E63" s="203"/>
      <c r="F63" s="203"/>
      <c r="G63" s="203"/>
      <c r="H63" s="203"/>
      <c r="I63" s="24" t="s">
        <v>267</v>
      </c>
      <c r="J63" s="4"/>
      <c r="K63" s="4"/>
      <c r="L63" s="4"/>
      <c r="M63" s="4"/>
      <c r="N63" s="4"/>
      <c r="O63" s="4"/>
      <c r="P63" s="4"/>
      <c r="Q63" s="4">
        <v>1</v>
      </c>
      <c r="R63" s="10">
        <v>50</v>
      </c>
      <c r="S63" s="4">
        <f>Q63*R63</f>
        <v>50</v>
      </c>
      <c r="T63" s="4">
        <f t="shared" si="5"/>
        <v>50</v>
      </c>
    </row>
    <row r="64" spans="1:20" ht="16.5">
      <c r="A64" s="11">
        <v>54</v>
      </c>
      <c r="B64" s="203" t="s">
        <v>275</v>
      </c>
      <c r="C64" s="203"/>
      <c r="D64" s="203"/>
      <c r="E64" s="203"/>
      <c r="F64" s="203"/>
      <c r="G64" s="203"/>
      <c r="H64" s="203"/>
      <c r="I64" s="24" t="s">
        <v>267</v>
      </c>
      <c r="J64" s="4"/>
      <c r="K64" s="4"/>
      <c r="L64" s="4"/>
      <c r="M64" s="4"/>
      <c r="N64" s="4"/>
      <c r="O64" s="4"/>
      <c r="P64" s="4"/>
      <c r="Q64" s="4">
        <v>1</v>
      </c>
      <c r="R64" s="10">
        <v>1000</v>
      </c>
      <c r="S64" s="4">
        <f>Q64*R64</f>
        <v>1000</v>
      </c>
      <c r="T64" s="4">
        <f t="shared" si="5"/>
        <v>1000</v>
      </c>
    </row>
    <row r="65" spans="1:20" ht="16.5">
      <c r="A65" s="11">
        <v>55</v>
      </c>
      <c r="B65" s="203"/>
      <c r="C65" s="203"/>
      <c r="D65" s="203"/>
      <c r="E65" s="203"/>
      <c r="F65" s="203"/>
      <c r="G65" s="203"/>
      <c r="H65" s="203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6.5">
      <c r="A66" s="11">
        <v>56</v>
      </c>
      <c r="B66" s="214" t="s">
        <v>245</v>
      </c>
      <c r="C66" s="214"/>
      <c r="D66" s="214"/>
      <c r="E66" s="214"/>
      <c r="F66" s="214"/>
      <c r="G66" s="214"/>
      <c r="H66" s="214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>
      <c r="A67" s="11">
        <v>57</v>
      </c>
      <c r="B67" s="203" t="s">
        <v>246</v>
      </c>
      <c r="C67" s="203"/>
      <c r="D67" s="203"/>
      <c r="E67" s="203"/>
      <c r="F67" s="203"/>
      <c r="G67" s="203"/>
      <c r="H67" s="203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>
        <f>Q67*R67</f>
        <v>0</v>
      </c>
      <c r="T67" s="4"/>
    </row>
    <row r="68" spans="1:20" ht="16.5">
      <c r="A68" s="11">
        <v>58</v>
      </c>
      <c r="B68" s="203" t="s">
        <v>247</v>
      </c>
      <c r="C68" s="203"/>
      <c r="D68" s="203"/>
      <c r="E68" s="203"/>
      <c r="F68" s="203"/>
      <c r="G68" s="203"/>
      <c r="H68" s="203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>
        <f t="shared" ref="S68:S74" si="6">Q68*R68</f>
        <v>0</v>
      </c>
      <c r="T68" s="4"/>
    </row>
    <row r="69" spans="1:20" ht="16.5">
      <c r="A69" s="11">
        <v>59</v>
      </c>
      <c r="B69" s="203" t="s">
        <v>248</v>
      </c>
      <c r="C69" s="203"/>
      <c r="D69" s="203"/>
      <c r="E69" s="203"/>
      <c r="F69" s="203"/>
      <c r="G69" s="203"/>
      <c r="H69" s="203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>
        <f t="shared" si="6"/>
        <v>0</v>
      </c>
      <c r="T69" s="4"/>
    </row>
    <row r="70" spans="1:20" ht="16.5">
      <c r="A70" s="11">
        <v>60</v>
      </c>
      <c r="B70" s="203" t="s">
        <v>249</v>
      </c>
      <c r="C70" s="203"/>
      <c r="D70" s="203"/>
      <c r="E70" s="203"/>
      <c r="F70" s="203"/>
      <c r="G70" s="203"/>
      <c r="H70" s="203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>
        <f t="shared" si="6"/>
        <v>0</v>
      </c>
      <c r="T70" s="4"/>
    </row>
    <row r="71" spans="1:20" ht="16.5">
      <c r="A71" s="11">
        <v>61</v>
      </c>
      <c r="B71" s="203" t="s">
        <v>250</v>
      </c>
      <c r="C71" s="203"/>
      <c r="D71" s="203"/>
      <c r="E71" s="203"/>
      <c r="F71" s="203"/>
      <c r="G71" s="203"/>
      <c r="H71" s="203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>
        <f t="shared" si="6"/>
        <v>0</v>
      </c>
      <c r="T71" s="4"/>
    </row>
    <row r="72" spans="1:20" ht="16.5">
      <c r="A72" s="11">
        <v>62</v>
      </c>
      <c r="B72" s="203" t="s">
        <v>251</v>
      </c>
      <c r="C72" s="203"/>
      <c r="D72" s="203"/>
      <c r="E72" s="203"/>
      <c r="F72" s="203"/>
      <c r="G72" s="203"/>
      <c r="H72" s="203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>
        <f t="shared" si="6"/>
        <v>0</v>
      </c>
      <c r="T72" s="4"/>
    </row>
    <row r="73" spans="1:20" ht="16.5">
      <c r="A73" s="11">
        <v>63</v>
      </c>
      <c r="B73" s="203" t="s">
        <v>252</v>
      </c>
      <c r="C73" s="203"/>
      <c r="D73" s="203"/>
      <c r="E73" s="203"/>
      <c r="F73" s="203"/>
      <c r="G73" s="203"/>
      <c r="H73" s="203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>
        <f t="shared" si="6"/>
        <v>0</v>
      </c>
      <c r="T73" s="4"/>
    </row>
    <row r="74" spans="1:20" ht="16.5">
      <c r="A74" s="11">
        <v>64</v>
      </c>
      <c r="B74" s="203" t="s">
        <v>253</v>
      </c>
      <c r="C74" s="203"/>
      <c r="D74" s="203"/>
      <c r="E74" s="203"/>
      <c r="F74" s="203"/>
      <c r="G74" s="203"/>
      <c r="H74" s="203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>
        <f t="shared" si="6"/>
        <v>0</v>
      </c>
      <c r="T74" s="4"/>
    </row>
    <row r="75" spans="1:20" ht="16.5">
      <c r="A75" s="11">
        <v>65</v>
      </c>
      <c r="B75" s="214" t="s">
        <v>254</v>
      </c>
      <c r="C75" s="214"/>
      <c r="D75" s="214"/>
      <c r="E75" s="214"/>
      <c r="F75" s="214"/>
      <c r="G75" s="214"/>
      <c r="H75" s="214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>
      <c r="A76" s="11">
        <v>66</v>
      </c>
      <c r="B76" s="203" t="s">
        <v>255</v>
      </c>
      <c r="C76" s="203"/>
      <c r="D76" s="203"/>
      <c r="E76" s="203"/>
      <c r="F76" s="203"/>
      <c r="G76" s="203"/>
      <c r="H76" s="203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>
        <f>Q76*R76</f>
        <v>0</v>
      </c>
      <c r="T76" s="4"/>
    </row>
    <row r="77" spans="1:20" ht="16.5">
      <c r="A77" s="11">
        <v>67</v>
      </c>
      <c r="B77" s="203" t="s">
        <v>256</v>
      </c>
      <c r="C77" s="203"/>
      <c r="D77" s="203"/>
      <c r="E77" s="203"/>
      <c r="F77" s="203"/>
      <c r="G77" s="203"/>
      <c r="H77" s="203"/>
      <c r="I77" s="15" t="s">
        <v>4</v>
      </c>
      <c r="J77" s="4"/>
      <c r="K77" s="4"/>
      <c r="L77" s="4"/>
      <c r="M77" s="4"/>
      <c r="N77" s="4"/>
      <c r="O77" s="4"/>
      <c r="P77" s="4"/>
      <c r="Q77" s="4">
        <v>1</v>
      </c>
      <c r="R77" s="26">
        <v>140</v>
      </c>
      <c r="S77" s="4">
        <f t="shared" ref="S77:S88" si="7">Q77*R77</f>
        <v>140</v>
      </c>
      <c r="T77" s="4"/>
    </row>
    <row r="78" spans="1:20" ht="16.5">
      <c r="A78" s="11">
        <v>68</v>
      </c>
      <c r="B78" s="203" t="s">
        <v>257</v>
      </c>
      <c r="C78" s="203"/>
      <c r="D78" s="203"/>
      <c r="E78" s="203"/>
      <c r="F78" s="203"/>
      <c r="G78" s="203"/>
      <c r="H78" s="203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>
        <f t="shared" si="7"/>
        <v>0</v>
      </c>
      <c r="T78" s="4"/>
    </row>
    <row r="79" spans="1:20" ht="16.5">
      <c r="A79" s="11">
        <v>69</v>
      </c>
      <c r="B79" s="203" t="s">
        <v>31</v>
      </c>
      <c r="C79" s="203"/>
      <c r="D79" s="203"/>
      <c r="E79" s="203"/>
      <c r="F79" s="203"/>
      <c r="G79" s="203"/>
      <c r="H79" s="203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>
        <f t="shared" si="7"/>
        <v>0</v>
      </c>
      <c r="T79" s="4"/>
    </row>
    <row r="80" spans="1:20" ht="16.5">
      <c r="A80" s="11">
        <v>70</v>
      </c>
      <c r="B80" s="203" t="s">
        <v>258</v>
      </c>
      <c r="C80" s="203"/>
      <c r="D80" s="203"/>
      <c r="E80" s="203"/>
      <c r="F80" s="203"/>
      <c r="G80" s="203"/>
      <c r="H80" s="203"/>
      <c r="I80" s="15" t="s">
        <v>4</v>
      </c>
      <c r="J80" s="4"/>
      <c r="K80" s="4"/>
      <c r="L80" s="4"/>
      <c r="M80" s="4"/>
      <c r="N80" s="4"/>
      <c r="O80" s="4"/>
      <c r="P80" s="4"/>
      <c r="Q80" s="4">
        <v>1</v>
      </c>
      <c r="R80" s="26">
        <v>400</v>
      </c>
      <c r="S80" s="4">
        <f t="shared" si="7"/>
        <v>400</v>
      </c>
      <c r="T80" s="4"/>
    </row>
    <row r="81" spans="1:20" ht="16.5">
      <c r="A81" s="11">
        <v>71</v>
      </c>
      <c r="B81" s="203" t="s">
        <v>259</v>
      </c>
      <c r="C81" s="203"/>
      <c r="D81" s="203"/>
      <c r="E81" s="203"/>
      <c r="F81" s="203"/>
      <c r="G81" s="203"/>
      <c r="H81" s="203"/>
      <c r="I81" s="15" t="s">
        <v>4</v>
      </c>
      <c r="J81" s="4"/>
      <c r="K81" s="4"/>
      <c r="L81" s="4"/>
      <c r="M81" s="4"/>
      <c r="N81" s="4"/>
      <c r="O81" s="4"/>
      <c r="P81" s="4"/>
      <c r="Q81" s="4">
        <v>1</v>
      </c>
      <c r="R81" s="26">
        <v>350</v>
      </c>
      <c r="S81" s="4">
        <f t="shared" si="7"/>
        <v>350</v>
      </c>
      <c r="T81" s="4"/>
    </row>
    <row r="82" spans="1:20" ht="16.5">
      <c r="A82" s="11">
        <v>72</v>
      </c>
      <c r="B82" s="203" t="s">
        <v>260</v>
      </c>
      <c r="C82" s="203"/>
      <c r="D82" s="203"/>
      <c r="E82" s="203"/>
      <c r="F82" s="203"/>
      <c r="G82" s="203"/>
      <c r="H82" s="203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>
        <f t="shared" si="7"/>
        <v>0</v>
      </c>
      <c r="T82" s="4"/>
    </row>
    <row r="83" spans="1:20" ht="16.5">
      <c r="A83" s="11">
        <v>73</v>
      </c>
      <c r="B83" s="203" t="s">
        <v>30</v>
      </c>
      <c r="C83" s="203"/>
      <c r="D83" s="203"/>
      <c r="E83" s="203"/>
      <c r="F83" s="203"/>
      <c r="G83" s="203"/>
      <c r="H83" s="203"/>
      <c r="I83" s="15" t="s">
        <v>4</v>
      </c>
      <c r="J83" s="4"/>
      <c r="K83" s="4"/>
      <c r="L83" s="4"/>
      <c r="M83" s="4"/>
      <c r="N83" s="4"/>
      <c r="O83" s="4"/>
      <c r="P83" s="4"/>
      <c r="Q83" s="4">
        <v>1</v>
      </c>
      <c r="R83" s="26">
        <v>1.5</v>
      </c>
      <c r="S83" s="4">
        <f t="shared" si="7"/>
        <v>1.5</v>
      </c>
      <c r="T83" s="4"/>
    </row>
    <row r="84" spans="1:20" ht="16.5">
      <c r="A84" s="11">
        <v>74</v>
      </c>
      <c r="B84" s="203" t="s">
        <v>261</v>
      </c>
      <c r="C84" s="203"/>
      <c r="D84" s="203"/>
      <c r="E84" s="203"/>
      <c r="F84" s="203"/>
      <c r="G84" s="203"/>
      <c r="H84" s="203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>
        <f t="shared" si="7"/>
        <v>0</v>
      </c>
      <c r="T84" s="4"/>
    </row>
    <row r="85" spans="1:20" ht="16.5">
      <c r="A85" s="11">
        <v>75</v>
      </c>
      <c r="B85" s="215" t="s">
        <v>262</v>
      </c>
      <c r="C85" s="215"/>
      <c r="D85" s="215"/>
      <c r="E85" s="215"/>
      <c r="F85" s="215"/>
      <c r="G85" s="215"/>
      <c r="H85" s="215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>
        <f t="shared" si="7"/>
        <v>0</v>
      </c>
      <c r="T85" s="4"/>
    </row>
    <row r="86" spans="1:20" ht="16.5">
      <c r="A86" s="11">
        <v>76</v>
      </c>
      <c r="B86" s="203" t="s">
        <v>263</v>
      </c>
      <c r="C86" s="203"/>
      <c r="D86" s="203"/>
      <c r="E86" s="203"/>
      <c r="F86" s="203"/>
      <c r="G86" s="203"/>
      <c r="H86" s="203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>
        <f t="shared" si="7"/>
        <v>0</v>
      </c>
      <c r="T86" s="4"/>
    </row>
    <row r="87" spans="1:20" ht="16.5">
      <c r="A87" s="11">
        <v>77</v>
      </c>
      <c r="B87" s="203" t="s">
        <v>264</v>
      </c>
      <c r="C87" s="203"/>
      <c r="D87" s="203"/>
      <c r="E87" s="203"/>
      <c r="F87" s="203"/>
      <c r="G87" s="203"/>
      <c r="H87" s="203"/>
      <c r="I87" s="15" t="s">
        <v>4</v>
      </c>
      <c r="J87" s="4"/>
      <c r="K87" s="4"/>
      <c r="L87" s="4"/>
      <c r="M87" s="4"/>
      <c r="N87" s="4"/>
      <c r="O87" s="4"/>
      <c r="P87" s="4"/>
      <c r="Q87" s="4">
        <v>1</v>
      </c>
      <c r="R87" s="26">
        <v>20</v>
      </c>
      <c r="S87" s="4">
        <f t="shared" si="7"/>
        <v>20</v>
      </c>
      <c r="T87" s="4"/>
    </row>
    <row r="88" spans="1:20" ht="16.5">
      <c r="A88" s="11">
        <v>78</v>
      </c>
      <c r="B88" s="203" t="s">
        <v>265</v>
      </c>
      <c r="C88" s="203"/>
      <c r="D88" s="203"/>
      <c r="E88" s="203"/>
      <c r="F88" s="203"/>
      <c r="G88" s="203"/>
      <c r="H88" s="203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 t="shared" si="7"/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3:H33"/>
    <mergeCell ref="B34:H34"/>
    <mergeCell ref="B35:H35"/>
    <mergeCell ref="B36:H36"/>
    <mergeCell ref="B37:H37"/>
    <mergeCell ref="B38:H38"/>
    <mergeCell ref="B27:H27"/>
    <mergeCell ref="B28:H28"/>
    <mergeCell ref="B29:H29"/>
    <mergeCell ref="B30:H30"/>
    <mergeCell ref="B31:H31"/>
    <mergeCell ref="B32:H32"/>
    <mergeCell ref="A9:A10"/>
    <mergeCell ref="B9:H10"/>
    <mergeCell ref="I9:I10"/>
    <mergeCell ref="J9:Q9"/>
    <mergeCell ref="B22:H22"/>
    <mergeCell ref="B23:H23"/>
    <mergeCell ref="B24:H24"/>
    <mergeCell ref="B25:H25"/>
    <mergeCell ref="B26:H26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D8:E8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T9:T10"/>
    <mergeCell ref="A1:T1"/>
    <mergeCell ref="Q2:T2"/>
    <mergeCell ref="Q3:T8"/>
    <mergeCell ref="B60:H60"/>
    <mergeCell ref="B61:H61"/>
    <mergeCell ref="B62:H62"/>
    <mergeCell ref="B63:H63"/>
    <mergeCell ref="B64:H64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M3:N8"/>
    <mergeCell ref="O3:P8"/>
    <mergeCell ref="D4:E4"/>
    <mergeCell ref="F4:G4"/>
    <mergeCell ref="I4:J4"/>
    <mergeCell ref="K4:L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83:H83"/>
    <mergeCell ref="B84:H84"/>
    <mergeCell ref="B85:H85"/>
    <mergeCell ref="B86:H86"/>
    <mergeCell ref="B87:H87"/>
    <mergeCell ref="B88:H88"/>
    <mergeCell ref="B74:H74"/>
    <mergeCell ref="B75:H75"/>
    <mergeCell ref="B76:H76"/>
    <mergeCell ref="B77:H77"/>
    <mergeCell ref="B78:H78"/>
    <mergeCell ref="B79:H79"/>
    <mergeCell ref="B80:H80"/>
    <mergeCell ref="B81:H81"/>
    <mergeCell ref="B82:H8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T67"/>
  <sheetViews>
    <sheetView topLeftCell="B46" zoomScale="90" zoomScaleNormal="90" workbookViewId="0">
      <selection activeCell="S62" sqref="S62"/>
    </sheetView>
  </sheetViews>
  <sheetFormatPr defaultColWidth="9.140625" defaultRowHeight="1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1.7109375" style="1" customWidth="1"/>
    <col min="20" max="20" width="12" style="1" customWidth="1"/>
    <col min="21" max="16384" width="9.140625" style="1"/>
  </cols>
  <sheetData>
    <row r="1" spans="1:20" ht="35.1" customHeight="1">
      <c r="A1" s="212" t="s">
        <v>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</row>
    <row r="2" spans="1:20" s="2" customFormat="1" ht="35.1" customHeight="1">
      <c r="A2" s="210" t="s">
        <v>7</v>
      </c>
      <c r="B2" s="210"/>
      <c r="C2" s="210"/>
      <c r="D2" s="210" t="s">
        <v>8</v>
      </c>
      <c r="E2" s="210"/>
      <c r="F2" s="210" t="s">
        <v>9</v>
      </c>
      <c r="G2" s="210"/>
      <c r="H2" s="23" t="s">
        <v>10</v>
      </c>
      <c r="I2" s="210" t="s">
        <v>11</v>
      </c>
      <c r="J2" s="210"/>
      <c r="K2" s="210" t="s">
        <v>12</v>
      </c>
      <c r="L2" s="210"/>
      <c r="M2" s="210" t="s">
        <v>13</v>
      </c>
      <c r="N2" s="210"/>
      <c r="O2" s="210" t="s">
        <v>5</v>
      </c>
      <c r="P2" s="210"/>
      <c r="Q2" s="210" t="s">
        <v>14</v>
      </c>
      <c r="R2" s="210"/>
      <c r="S2" s="210"/>
      <c r="T2" s="210"/>
    </row>
    <row r="3" spans="1:20" ht="16.5">
      <c r="A3" s="208" t="s">
        <v>15</v>
      </c>
      <c r="B3" s="208"/>
      <c r="C3" s="208"/>
      <c r="D3" s="208" t="s">
        <v>112</v>
      </c>
      <c r="E3" s="208"/>
      <c r="F3" s="208" t="s">
        <v>112</v>
      </c>
      <c r="G3" s="208"/>
      <c r="H3" s="17">
        <v>3019</v>
      </c>
      <c r="I3" s="207" t="s">
        <v>113</v>
      </c>
      <c r="J3" s="207"/>
      <c r="K3" s="207" t="s">
        <v>114</v>
      </c>
      <c r="L3" s="207"/>
      <c r="M3" s="213" t="s">
        <v>115</v>
      </c>
      <c r="N3" s="213"/>
      <c r="O3" s="208" t="s">
        <v>112</v>
      </c>
      <c r="P3" s="208"/>
      <c r="Q3" s="211"/>
      <c r="R3" s="211"/>
      <c r="S3" s="211"/>
      <c r="T3" s="211"/>
    </row>
    <row r="4" spans="1:20" ht="16.5">
      <c r="A4" s="208"/>
      <c r="B4" s="208"/>
      <c r="C4" s="208"/>
      <c r="D4" s="208"/>
      <c r="E4" s="208"/>
      <c r="F4" s="208"/>
      <c r="G4" s="208"/>
      <c r="H4" s="17"/>
      <c r="I4" s="207" t="s">
        <v>116</v>
      </c>
      <c r="J4" s="207"/>
      <c r="K4" s="207" t="s">
        <v>117</v>
      </c>
      <c r="L4" s="207"/>
      <c r="M4" s="213"/>
      <c r="N4" s="213"/>
      <c r="O4" s="208"/>
      <c r="P4" s="208"/>
      <c r="Q4" s="211"/>
      <c r="R4" s="211"/>
      <c r="S4" s="211"/>
      <c r="T4" s="211"/>
    </row>
    <row r="5" spans="1:20" ht="16.5">
      <c r="A5" s="208"/>
      <c r="B5" s="208"/>
      <c r="C5" s="208"/>
      <c r="D5" s="208"/>
      <c r="E5" s="208"/>
      <c r="F5" s="208"/>
      <c r="G5" s="208"/>
      <c r="H5" s="17"/>
      <c r="I5" s="207"/>
      <c r="J5" s="207"/>
      <c r="K5" s="207"/>
      <c r="L5" s="207"/>
      <c r="M5" s="213"/>
      <c r="N5" s="213"/>
      <c r="O5" s="208"/>
      <c r="P5" s="208"/>
      <c r="Q5" s="211"/>
      <c r="R5" s="211"/>
      <c r="S5" s="211"/>
      <c r="T5" s="211"/>
    </row>
    <row r="6" spans="1:20" ht="16.5">
      <c r="A6" s="208"/>
      <c r="B6" s="208"/>
      <c r="C6" s="208"/>
      <c r="D6" s="208"/>
      <c r="E6" s="208"/>
      <c r="F6" s="208"/>
      <c r="G6" s="208"/>
      <c r="H6" s="17"/>
      <c r="I6" s="207"/>
      <c r="J6" s="207"/>
      <c r="K6" s="207"/>
      <c r="L6" s="207"/>
      <c r="M6" s="213"/>
      <c r="N6" s="213"/>
      <c r="O6" s="208"/>
      <c r="P6" s="208"/>
      <c r="Q6" s="211"/>
      <c r="R6" s="211"/>
      <c r="S6" s="211"/>
      <c r="T6" s="211"/>
    </row>
    <row r="7" spans="1:20" ht="16.5">
      <c r="A7" s="208"/>
      <c r="B7" s="208"/>
      <c r="C7" s="208"/>
      <c r="D7" s="208"/>
      <c r="E7" s="208"/>
      <c r="F7" s="208"/>
      <c r="G7" s="208"/>
      <c r="H7" s="17"/>
      <c r="I7" s="207"/>
      <c r="J7" s="207"/>
      <c r="K7" s="207"/>
      <c r="L7" s="207"/>
      <c r="M7" s="213"/>
      <c r="N7" s="213"/>
      <c r="O7" s="208"/>
      <c r="P7" s="208"/>
      <c r="Q7" s="211"/>
      <c r="R7" s="211"/>
      <c r="S7" s="211"/>
      <c r="T7" s="211"/>
    </row>
    <row r="8" spans="1:20" ht="36" customHeight="1">
      <c r="A8" s="208"/>
      <c r="B8" s="208"/>
      <c r="C8" s="208"/>
      <c r="D8" s="208"/>
      <c r="E8" s="208"/>
      <c r="F8" s="208"/>
      <c r="G8" s="208"/>
      <c r="H8" s="17"/>
      <c r="I8" s="207"/>
      <c r="J8" s="207"/>
      <c r="K8" s="207"/>
      <c r="L8" s="207"/>
      <c r="M8" s="213"/>
      <c r="N8" s="213"/>
      <c r="O8" s="208"/>
      <c r="P8" s="208"/>
      <c r="Q8" s="211"/>
      <c r="R8" s="211"/>
      <c r="S8" s="211"/>
      <c r="T8" s="211"/>
    </row>
    <row r="9" spans="1:20" ht="16.5" customHeight="1">
      <c r="A9" s="209" t="s">
        <v>0</v>
      </c>
      <c r="B9" s="191" t="s">
        <v>2</v>
      </c>
      <c r="C9" s="191"/>
      <c r="D9" s="191"/>
      <c r="E9" s="191"/>
      <c r="F9" s="191"/>
      <c r="G9" s="191"/>
      <c r="H9" s="191"/>
      <c r="I9" s="191" t="s">
        <v>1</v>
      </c>
      <c r="J9" s="191" t="s">
        <v>3</v>
      </c>
      <c r="K9" s="191"/>
      <c r="L9" s="191"/>
      <c r="M9" s="191"/>
      <c r="N9" s="191"/>
      <c r="O9" s="191"/>
      <c r="P9" s="191"/>
      <c r="Q9" s="191"/>
      <c r="R9" s="191" t="s">
        <v>243</v>
      </c>
      <c r="S9" s="191" t="s">
        <v>244</v>
      </c>
      <c r="T9" s="191" t="s">
        <v>242</v>
      </c>
    </row>
    <row r="10" spans="1:20" ht="71.25" customHeight="1">
      <c r="A10" s="209"/>
      <c r="B10" s="191"/>
      <c r="C10" s="191"/>
      <c r="D10" s="191"/>
      <c r="E10" s="191"/>
      <c r="F10" s="191"/>
      <c r="G10" s="191"/>
      <c r="H10" s="191"/>
      <c r="I10" s="191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91"/>
      <c r="S10" s="191"/>
      <c r="T10" s="191"/>
    </row>
    <row r="11" spans="1:20" ht="16.5" customHeight="1">
      <c r="A11" s="11">
        <v>1</v>
      </c>
      <c r="B11" s="214" t="s">
        <v>32</v>
      </c>
      <c r="C11" s="214"/>
      <c r="D11" s="214"/>
      <c r="E11" s="214"/>
      <c r="F11" s="214"/>
      <c r="G11" s="214"/>
      <c r="H11" s="214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>
        <f>SUM(T12:T15)</f>
        <v>80</v>
      </c>
    </row>
    <row r="12" spans="1:20" ht="16.5">
      <c r="A12" s="11">
        <v>2</v>
      </c>
      <c r="B12" s="203" t="s">
        <v>33</v>
      </c>
      <c r="C12" s="203"/>
      <c r="D12" s="203"/>
      <c r="E12" s="203"/>
      <c r="F12" s="203"/>
      <c r="G12" s="203"/>
      <c r="H12" s="203"/>
      <c r="I12" s="24" t="s">
        <v>267</v>
      </c>
      <c r="J12" s="4">
        <v>5</v>
      </c>
      <c r="K12" s="4">
        <v>5</v>
      </c>
      <c r="L12" s="4">
        <v>5</v>
      </c>
      <c r="M12" s="4">
        <v>5</v>
      </c>
      <c r="N12" s="4">
        <v>5</v>
      </c>
      <c r="O12" s="4">
        <v>5</v>
      </c>
      <c r="P12" s="4">
        <v>5</v>
      </c>
      <c r="Q12" s="4">
        <f>SUM(J12:P12)</f>
        <v>35</v>
      </c>
      <c r="R12" s="4"/>
      <c r="S12" s="4">
        <f>Q12</f>
        <v>35</v>
      </c>
      <c r="T12" s="4">
        <f>S12/7</f>
        <v>5</v>
      </c>
    </row>
    <row r="13" spans="1:20" ht="16.5">
      <c r="A13" s="11">
        <v>3</v>
      </c>
      <c r="B13" s="203" t="s">
        <v>34</v>
      </c>
      <c r="C13" s="203"/>
      <c r="D13" s="203"/>
      <c r="E13" s="203"/>
      <c r="F13" s="203"/>
      <c r="G13" s="203"/>
      <c r="H13" s="203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>
        <f t="shared" ref="S13:S16" si="0">Q13</f>
        <v>0</v>
      </c>
      <c r="T13" s="4">
        <f t="shared" ref="T13:T16" si="1">S13/7</f>
        <v>0</v>
      </c>
    </row>
    <row r="14" spans="1:20" ht="16.5">
      <c r="A14" s="11">
        <v>4</v>
      </c>
      <c r="B14" s="203" t="s">
        <v>35</v>
      </c>
      <c r="C14" s="203"/>
      <c r="D14" s="203"/>
      <c r="E14" s="203"/>
      <c r="F14" s="203"/>
      <c r="G14" s="203"/>
      <c r="H14" s="203"/>
      <c r="I14" s="24" t="s">
        <v>267</v>
      </c>
      <c r="J14" s="4">
        <v>150</v>
      </c>
      <c r="K14" s="4"/>
      <c r="L14" s="4"/>
      <c r="M14" s="4"/>
      <c r="N14" s="4"/>
      <c r="O14" s="4"/>
      <c r="P14" s="4"/>
      <c r="Q14" s="4">
        <v>150</v>
      </c>
      <c r="R14" s="4"/>
      <c r="S14" s="4">
        <f t="shared" si="0"/>
        <v>150</v>
      </c>
      <c r="T14" s="4">
        <v>75</v>
      </c>
    </row>
    <row r="15" spans="1:20" ht="16.5">
      <c r="A15" s="11">
        <v>5</v>
      </c>
      <c r="B15" s="203" t="s">
        <v>36</v>
      </c>
      <c r="C15" s="203"/>
      <c r="D15" s="203"/>
      <c r="E15" s="203"/>
      <c r="F15" s="203"/>
      <c r="G15" s="203"/>
      <c r="H15" s="203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>
        <f t="shared" si="0"/>
        <v>0</v>
      </c>
      <c r="T15" s="4">
        <f t="shared" si="1"/>
        <v>0</v>
      </c>
    </row>
    <row r="16" spans="1:20" ht="16.5">
      <c r="A16" s="11">
        <v>6</v>
      </c>
      <c r="B16" s="203" t="s">
        <v>37</v>
      </c>
      <c r="C16" s="203"/>
      <c r="D16" s="203"/>
      <c r="E16" s="203"/>
      <c r="F16" s="203"/>
      <c r="G16" s="203"/>
      <c r="H16" s="203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>
        <f t="shared" si="0"/>
        <v>0</v>
      </c>
      <c r="T16" s="4">
        <f t="shared" si="1"/>
        <v>0</v>
      </c>
    </row>
    <row r="17" spans="1:20" ht="16.5" customHeight="1">
      <c r="A17" s="11">
        <v>7</v>
      </c>
      <c r="B17" s="214" t="s">
        <v>38</v>
      </c>
      <c r="C17" s="214"/>
      <c r="D17" s="214"/>
      <c r="E17" s="214"/>
      <c r="F17" s="214"/>
      <c r="G17" s="214"/>
      <c r="H17" s="214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>
        <f>SUM(T18:T20)</f>
        <v>58</v>
      </c>
    </row>
    <row r="18" spans="1:20" ht="16.5">
      <c r="A18" s="11">
        <v>8</v>
      </c>
      <c r="B18" s="203" t="s">
        <v>39</v>
      </c>
      <c r="C18" s="203"/>
      <c r="D18" s="203"/>
      <c r="E18" s="203"/>
      <c r="F18" s="203"/>
      <c r="G18" s="203"/>
      <c r="H18" s="203"/>
      <c r="I18" s="24" t="s">
        <v>267</v>
      </c>
      <c r="J18" s="4">
        <v>38</v>
      </c>
      <c r="K18" s="4">
        <v>38</v>
      </c>
      <c r="L18" s="4">
        <v>38</v>
      </c>
      <c r="M18" s="4">
        <v>38</v>
      </c>
      <c r="N18" s="4">
        <v>38</v>
      </c>
      <c r="O18" s="4">
        <v>38</v>
      </c>
      <c r="P18" s="4">
        <v>38</v>
      </c>
      <c r="Q18" s="4">
        <f>SUM(J18:P18)</f>
        <v>266</v>
      </c>
      <c r="R18" s="4"/>
      <c r="S18" s="4">
        <f>Q18</f>
        <v>266</v>
      </c>
      <c r="T18" s="4">
        <f>S18/7</f>
        <v>38</v>
      </c>
    </row>
    <row r="19" spans="1:20" ht="16.5">
      <c r="A19" s="11">
        <v>9</v>
      </c>
      <c r="B19" s="203" t="s">
        <v>40</v>
      </c>
      <c r="C19" s="203"/>
      <c r="D19" s="203"/>
      <c r="E19" s="203"/>
      <c r="F19" s="203"/>
      <c r="G19" s="203"/>
      <c r="H19" s="203"/>
      <c r="I19" s="24" t="s">
        <v>267</v>
      </c>
      <c r="J19" s="4">
        <v>20</v>
      </c>
      <c r="K19" s="4">
        <v>20</v>
      </c>
      <c r="L19" s="4">
        <v>20</v>
      </c>
      <c r="M19" s="4">
        <v>20</v>
      </c>
      <c r="N19" s="4">
        <v>20</v>
      </c>
      <c r="O19" s="4">
        <v>20</v>
      </c>
      <c r="P19" s="4">
        <v>20</v>
      </c>
      <c r="Q19" s="4">
        <f>SUM(J19:P19)</f>
        <v>140</v>
      </c>
      <c r="R19" s="4"/>
      <c r="S19" s="4">
        <f t="shared" ref="S19:S20" si="2">Q19</f>
        <v>140</v>
      </c>
      <c r="T19" s="4">
        <f t="shared" ref="T19:T65" si="3">S19/7</f>
        <v>20</v>
      </c>
    </row>
    <row r="20" spans="1:20" ht="16.5">
      <c r="A20" s="11">
        <v>10</v>
      </c>
      <c r="B20" s="203" t="s">
        <v>41</v>
      </c>
      <c r="C20" s="203"/>
      <c r="D20" s="203"/>
      <c r="E20" s="203"/>
      <c r="F20" s="203"/>
      <c r="G20" s="203"/>
      <c r="H20" s="203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>
        <f t="shared" si="2"/>
        <v>0</v>
      </c>
      <c r="T20" s="4">
        <f t="shared" si="3"/>
        <v>0</v>
      </c>
    </row>
    <row r="21" spans="1:20" ht="16.5" customHeight="1">
      <c r="A21" s="11">
        <v>11</v>
      </c>
      <c r="B21" s="214" t="s">
        <v>42</v>
      </c>
      <c r="C21" s="214"/>
      <c r="D21" s="214"/>
      <c r="E21" s="214"/>
      <c r="F21" s="214"/>
      <c r="G21" s="214"/>
      <c r="H21" s="214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58">
        <f>SUM(T22:T40)</f>
        <v>41.728571428571428</v>
      </c>
    </row>
    <row r="22" spans="1:20" ht="16.5">
      <c r="A22" s="11">
        <v>12</v>
      </c>
      <c r="B22" s="203" t="s">
        <v>43</v>
      </c>
      <c r="C22" s="203"/>
      <c r="D22" s="203"/>
      <c r="E22" s="203"/>
      <c r="F22" s="203"/>
      <c r="G22" s="203"/>
      <c r="H22" s="203"/>
      <c r="I22" s="15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>
        <f>Q22*R22</f>
        <v>98</v>
      </c>
      <c r="T22" s="4">
        <f t="shared" si="3"/>
        <v>14</v>
      </c>
    </row>
    <row r="23" spans="1:20" ht="16.5">
      <c r="A23" s="11">
        <v>13</v>
      </c>
      <c r="B23" s="203" t="s">
        <v>44</v>
      </c>
      <c r="C23" s="203"/>
      <c r="D23" s="203"/>
      <c r="E23" s="203"/>
      <c r="F23" s="203"/>
      <c r="G23" s="203"/>
      <c r="H23" s="203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4">Q23*R23</f>
        <v>5</v>
      </c>
      <c r="T23" s="57">
        <f t="shared" si="3"/>
        <v>0.7142857142857143</v>
      </c>
    </row>
    <row r="24" spans="1:20" ht="16.5">
      <c r="A24" s="11">
        <v>14</v>
      </c>
      <c r="B24" s="203" t="s">
        <v>45</v>
      </c>
      <c r="C24" s="203"/>
      <c r="D24" s="203"/>
      <c r="E24" s="203"/>
      <c r="F24" s="203"/>
      <c r="G24" s="203"/>
      <c r="H24" s="203"/>
      <c r="I24" s="15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4"/>
        <v>8.4</v>
      </c>
      <c r="T24" s="4">
        <f t="shared" si="3"/>
        <v>1.2</v>
      </c>
    </row>
    <row r="25" spans="1:20" ht="16.5">
      <c r="A25" s="11">
        <v>15</v>
      </c>
      <c r="B25" s="203" t="s">
        <v>46</v>
      </c>
      <c r="C25" s="203"/>
      <c r="D25" s="203"/>
      <c r="E25" s="203"/>
      <c r="F25" s="203"/>
      <c r="G25" s="203"/>
      <c r="H25" s="203"/>
      <c r="I25" s="15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4"/>
        <v>8</v>
      </c>
      <c r="T25" s="57">
        <f t="shared" si="3"/>
        <v>1.1428571428571428</v>
      </c>
    </row>
    <row r="26" spans="1:20" ht="16.5">
      <c r="A26" s="11">
        <v>16</v>
      </c>
      <c r="B26" s="203" t="s">
        <v>47</v>
      </c>
      <c r="C26" s="203"/>
      <c r="D26" s="203"/>
      <c r="E26" s="203"/>
      <c r="F26" s="203"/>
      <c r="G26" s="203"/>
      <c r="H26" s="203"/>
      <c r="I26" s="15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v>6</v>
      </c>
      <c r="R26" s="8">
        <v>0.7</v>
      </c>
      <c r="S26" s="4">
        <f t="shared" si="4"/>
        <v>4.1999999999999993</v>
      </c>
      <c r="T26" s="4">
        <f t="shared" si="3"/>
        <v>0.59999999999999987</v>
      </c>
    </row>
    <row r="27" spans="1:20" ht="16.5">
      <c r="A27" s="11">
        <v>17</v>
      </c>
      <c r="B27" s="203" t="s">
        <v>48</v>
      </c>
      <c r="C27" s="203"/>
      <c r="D27" s="203"/>
      <c r="E27" s="203"/>
      <c r="F27" s="203"/>
      <c r="G27" s="203"/>
      <c r="H27" s="203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4"/>
        <v>0</v>
      </c>
      <c r="T27" s="4">
        <f t="shared" si="3"/>
        <v>0</v>
      </c>
    </row>
    <row r="28" spans="1:20" ht="16.5">
      <c r="A28" s="11">
        <v>18</v>
      </c>
      <c r="B28" s="203" t="s">
        <v>49</v>
      </c>
      <c r="C28" s="203"/>
      <c r="D28" s="203"/>
      <c r="E28" s="203"/>
      <c r="F28" s="203"/>
      <c r="G28" s="203"/>
      <c r="H28" s="203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4"/>
        <v>0</v>
      </c>
      <c r="T28" s="4">
        <f t="shared" si="3"/>
        <v>0</v>
      </c>
    </row>
    <row r="29" spans="1:20" ht="16.5">
      <c r="A29" s="11">
        <v>19</v>
      </c>
      <c r="B29" s="203" t="s">
        <v>237</v>
      </c>
      <c r="C29" s="203"/>
      <c r="D29" s="203"/>
      <c r="E29" s="203"/>
      <c r="F29" s="203"/>
      <c r="G29" s="203"/>
      <c r="H29" s="203"/>
      <c r="I29" s="15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4"/>
        <v>0</v>
      </c>
      <c r="T29" s="4">
        <f t="shared" si="3"/>
        <v>0</v>
      </c>
    </row>
    <row r="30" spans="1:20" ht="16.5">
      <c r="A30" s="11">
        <v>20</v>
      </c>
      <c r="B30" s="203" t="s">
        <v>50</v>
      </c>
      <c r="C30" s="203"/>
      <c r="D30" s="203"/>
      <c r="E30" s="203"/>
      <c r="F30" s="203"/>
      <c r="G30" s="203"/>
      <c r="H30" s="203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4"/>
        <v>0</v>
      </c>
      <c r="T30" s="4">
        <f t="shared" si="3"/>
        <v>0</v>
      </c>
    </row>
    <row r="31" spans="1:20" ht="16.5">
      <c r="A31" s="11">
        <v>21</v>
      </c>
      <c r="B31" s="203" t="s">
        <v>51</v>
      </c>
      <c r="C31" s="203"/>
      <c r="D31" s="203"/>
      <c r="E31" s="203"/>
      <c r="F31" s="203"/>
      <c r="G31" s="203"/>
      <c r="H31" s="203"/>
      <c r="I31" s="15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4"/>
        <v>1</v>
      </c>
      <c r="T31" s="57">
        <f t="shared" si="3"/>
        <v>0.14285714285714285</v>
      </c>
    </row>
    <row r="32" spans="1:20" ht="16.5">
      <c r="A32" s="11">
        <v>22</v>
      </c>
      <c r="B32" s="203" t="s">
        <v>52</v>
      </c>
      <c r="C32" s="203"/>
      <c r="D32" s="203"/>
      <c r="E32" s="203"/>
      <c r="F32" s="203"/>
      <c r="G32" s="203"/>
      <c r="H32" s="203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4"/>
        <v>0</v>
      </c>
      <c r="T32" s="4">
        <f t="shared" si="3"/>
        <v>0</v>
      </c>
    </row>
    <row r="33" spans="1:20" ht="16.5">
      <c r="A33" s="11">
        <v>23</v>
      </c>
      <c r="B33" s="203" t="s">
        <v>53</v>
      </c>
      <c r="C33" s="203"/>
      <c r="D33" s="203"/>
      <c r="E33" s="203"/>
      <c r="F33" s="203"/>
      <c r="G33" s="203"/>
      <c r="H33" s="203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4"/>
        <v>0</v>
      </c>
      <c r="T33" s="4">
        <f t="shared" si="3"/>
        <v>0</v>
      </c>
    </row>
    <row r="34" spans="1:20" ht="16.5">
      <c r="A34" s="11">
        <v>24</v>
      </c>
      <c r="B34" s="203" t="s">
        <v>54</v>
      </c>
      <c r="C34" s="203"/>
      <c r="D34" s="203"/>
      <c r="E34" s="203"/>
      <c r="F34" s="203"/>
      <c r="G34" s="203"/>
      <c r="H34" s="203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4"/>
        <v>0</v>
      </c>
      <c r="T34" s="4">
        <f t="shared" si="3"/>
        <v>0</v>
      </c>
    </row>
    <row r="35" spans="1:20" ht="16.5">
      <c r="A35" s="11">
        <v>25</v>
      </c>
      <c r="B35" s="203" t="s">
        <v>55</v>
      </c>
      <c r="C35" s="203"/>
      <c r="D35" s="203"/>
      <c r="E35" s="203"/>
      <c r="F35" s="203"/>
      <c r="G35" s="203"/>
      <c r="H35" s="203"/>
      <c r="I35" s="15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>
        <f t="shared" si="4"/>
        <v>40</v>
      </c>
      <c r="T35" s="57">
        <f t="shared" si="3"/>
        <v>5.7142857142857144</v>
      </c>
    </row>
    <row r="36" spans="1:20" ht="16.5">
      <c r="A36" s="11">
        <v>26</v>
      </c>
      <c r="B36" s="203" t="s">
        <v>56</v>
      </c>
      <c r="C36" s="203"/>
      <c r="D36" s="203"/>
      <c r="E36" s="203"/>
      <c r="F36" s="203"/>
      <c r="G36" s="203"/>
      <c r="H36" s="203"/>
      <c r="I36" s="15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>
        <f t="shared" si="4"/>
        <v>52.5</v>
      </c>
      <c r="T36" s="4">
        <f t="shared" si="3"/>
        <v>7.5</v>
      </c>
    </row>
    <row r="37" spans="1:20" ht="16.5">
      <c r="A37" s="11">
        <v>27</v>
      </c>
      <c r="B37" s="203" t="s">
        <v>57</v>
      </c>
      <c r="C37" s="203"/>
      <c r="D37" s="203"/>
      <c r="E37" s="203"/>
      <c r="F37" s="203"/>
      <c r="G37" s="203"/>
      <c r="H37" s="203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4"/>
        <v>0</v>
      </c>
      <c r="T37" s="4">
        <f t="shared" si="3"/>
        <v>0</v>
      </c>
    </row>
    <row r="38" spans="1:20" ht="16.5">
      <c r="A38" s="11">
        <v>28</v>
      </c>
      <c r="B38" s="203" t="s">
        <v>58</v>
      </c>
      <c r="C38" s="203"/>
      <c r="D38" s="203"/>
      <c r="E38" s="203"/>
      <c r="F38" s="203"/>
      <c r="G38" s="203"/>
      <c r="H38" s="203"/>
      <c r="I38" s="15" t="s">
        <v>4</v>
      </c>
      <c r="J38" s="4">
        <v>2</v>
      </c>
      <c r="K38" s="4"/>
      <c r="L38" s="4"/>
      <c r="M38" s="4"/>
      <c r="N38" s="4"/>
      <c r="O38" s="4"/>
      <c r="P38" s="4"/>
      <c r="Q38" s="4">
        <v>2</v>
      </c>
      <c r="R38" s="8">
        <v>2.5</v>
      </c>
      <c r="S38" s="4">
        <f t="shared" si="4"/>
        <v>5</v>
      </c>
      <c r="T38" s="57">
        <f t="shared" si="3"/>
        <v>0.7142857142857143</v>
      </c>
    </row>
    <row r="39" spans="1:20" ht="16.5">
      <c r="A39" s="11">
        <v>29</v>
      </c>
      <c r="B39" s="203" t="s">
        <v>59</v>
      </c>
      <c r="C39" s="203"/>
      <c r="D39" s="203"/>
      <c r="E39" s="203"/>
      <c r="F39" s="203"/>
      <c r="G39" s="203"/>
      <c r="H39" s="203"/>
      <c r="I39" s="15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>
        <f t="shared" si="4"/>
        <v>70</v>
      </c>
      <c r="T39" s="4">
        <f t="shared" si="3"/>
        <v>10</v>
      </c>
    </row>
    <row r="40" spans="1:20" ht="16.5">
      <c r="A40" s="11">
        <v>30</v>
      </c>
      <c r="B40" s="203" t="s">
        <v>238</v>
      </c>
      <c r="C40" s="203"/>
      <c r="D40" s="203"/>
      <c r="E40" s="203"/>
      <c r="F40" s="203"/>
      <c r="G40" s="203"/>
      <c r="H40" s="203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4"/>
        <v>0</v>
      </c>
      <c r="T40" s="4">
        <f t="shared" si="3"/>
        <v>0</v>
      </c>
    </row>
    <row r="41" spans="1:20" ht="16.5" customHeight="1">
      <c r="A41" s="11">
        <v>31</v>
      </c>
      <c r="B41" s="214" t="s">
        <v>60</v>
      </c>
      <c r="C41" s="214"/>
      <c r="D41" s="214"/>
      <c r="E41" s="214"/>
      <c r="F41" s="214"/>
      <c r="G41" s="214"/>
      <c r="H41" s="214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58">
        <f>SUM(T42:T59)</f>
        <v>17.857142857142858</v>
      </c>
    </row>
    <row r="42" spans="1:20" ht="16.5">
      <c r="A42" s="11">
        <v>32</v>
      </c>
      <c r="B42" s="203" t="s">
        <v>61</v>
      </c>
      <c r="C42" s="203"/>
      <c r="D42" s="203"/>
      <c r="E42" s="203"/>
      <c r="F42" s="203"/>
      <c r="G42" s="203"/>
      <c r="H42" s="203"/>
      <c r="I42" s="15" t="s">
        <v>4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7</v>
      </c>
      <c r="R42" s="8">
        <v>0.1</v>
      </c>
      <c r="S42" s="4">
        <f>Q42*R42</f>
        <v>0.70000000000000007</v>
      </c>
      <c r="T42" s="4">
        <f t="shared" si="3"/>
        <v>0.1</v>
      </c>
    </row>
    <row r="43" spans="1:20" ht="16.5">
      <c r="A43" s="11">
        <v>33</v>
      </c>
      <c r="B43" s="203" t="s">
        <v>62</v>
      </c>
      <c r="C43" s="203"/>
      <c r="D43" s="203"/>
      <c r="E43" s="203"/>
      <c r="F43" s="203"/>
      <c r="G43" s="203"/>
      <c r="H43" s="203"/>
      <c r="I43" s="15" t="s">
        <v>4</v>
      </c>
      <c r="J43" s="4">
        <v>2</v>
      </c>
      <c r="K43" s="4"/>
      <c r="L43" s="4"/>
      <c r="M43" s="4"/>
      <c r="N43" s="4"/>
      <c r="O43" s="4"/>
      <c r="P43" s="4"/>
      <c r="Q43" s="4">
        <v>2</v>
      </c>
      <c r="R43" s="8">
        <v>1.9</v>
      </c>
      <c r="S43" s="4">
        <f t="shared" ref="S43:S59" si="5">Q43*R43</f>
        <v>3.8</v>
      </c>
      <c r="T43" s="57">
        <f t="shared" si="3"/>
        <v>0.54285714285714282</v>
      </c>
    </row>
    <row r="44" spans="1:20" ht="16.5">
      <c r="A44" s="11">
        <v>34</v>
      </c>
      <c r="B44" s="203" t="s">
        <v>63</v>
      </c>
      <c r="C44" s="203"/>
      <c r="D44" s="203"/>
      <c r="E44" s="203"/>
      <c r="F44" s="203"/>
      <c r="G44" s="203"/>
      <c r="H44" s="203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5"/>
        <v>6</v>
      </c>
      <c r="T44" s="57">
        <f t="shared" si="3"/>
        <v>0.8571428571428571</v>
      </c>
    </row>
    <row r="45" spans="1:20" ht="16.5">
      <c r="A45" s="11">
        <v>35</v>
      </c>
      <c r="B45" s="203" t="s">
        <v>64</v>
      </c>
      <c r="C45" s="203"/>
      <c r="D45" s="203"/>
      <c r="E45" s="203"/>
      <c r="F45" s="203"/>
      <c r="G45" s="203"/>
      <c r="H45" s="203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5"/>
        <v>0</v>
      </c>
      <c r="T45" s="4">
        <f t="shared" si="3"/>
        <v>0</v>
      </c>
    </row>
    <row r="46" spans="1:20" ht="16.5">
      <c r="A46" s="11">
        <v>36</v>
      </c>
      <c r="B46" s="203" t="s">
        <v>65</v>
      </c>
      <c r="C46" s="203"/>
      <c r="D46" s="203"/>
      <c r="E46" s="203"/>
      <c r="F46" s="203"/>
      <c r="G46" s="203"/>
      <c r="H46" s="203"/>
      <c r="I46" s="15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>
        <f t="shared" si="5"/>
        <v>16</v>
      </c>
      <c r="T46" s="57">
        <f t="shared" si="3"/>
        <v>2.2857142857142856</v>
      </c>
    </row>
    <row r="47" spans="1:20" ht="16.5">
      <c r="A47" s="11">
        <v>37</v>
      </c>
      <c r="B47" s="203" t="s">
        <v>66</v>
      </c>
      <c r="C47" s="203"/>
      <c r="D47" s="203"/>
      <c r="E47" s="203"/>
      <c r="F47" s="203"/>
      <c r="G47" s="203"/>
      <c r="H47" s="203"/>
      <c r="I47" s="15" t="s">
        <v>4</v>
      </c>
      <c r="J47" s="4">
        <v>1</v>
      </c>
      <c r="K47" s="4"/>
      <c r="L47" s="4"/>
      <c r="M47" s="4"/>
      <c r="N47" s="4"/>
      <c r="O47" s="4"/>
      <c r="P47" s="4"/>
      <c r="Q47" s="4">
        <v>1</v>
      </c>
      <c r="R47" s="8">
        <v>0.8</v>
      </c>
      <c r="S47" s="4">
        <f t="shared" si="5"/>
        <v>0.8</v>
      </c>
      <c r="T47" s="57">
        <f t="shared" si="3"/>
        <v>0.1142857142857143</v>
      </c>
    </row>
    <row r="48" spans="1:20" ht="16.5">
      <c r="A48" s="11">
        <v>38</v>
      </c>
      <c r="B48" s="203" t="s">
        <v>67</v>
      </c>
      <c r="C48" s="203"/>
      <c r="D48" s="203"/>
      <c r="E48" s="203"/>
      <c r="F48" s="203"/>
      <c r="G48" s="203"/>
      <c r="H48" s="203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5"/>
        <v>0</v>
      </c>
      <c r="T48" s="4">
        <f t="shared" si="3"/>
        <v>0</v>
      </c>
    </row>
    <row r="49" spans="1:20" ht="16.5">
      <c r="A49" s="11">
        <v>39</v>
      </c>
      <c r="B49" s="203" t="s">
        <v>68</v>
      </c>
      <c r="C49" s="203"/>
      <c r="D49" s="203"/>
      <c r="E49" s="203"/>
      <c r="F49" s="203"/>
      <c r="G49" s="203"/>
      <c r="H49" s="203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5"/>
        <v>0</v>
      </c>
      <c r="T49" s="4">
        <f t="shared" si="3"/>
        <v>0</v>
      </c>
    </row>
    <row r="50" spans="1:20" ht="16.5">
      <c r="A50" s="11">
        <v>40</v>
      </c>
      <c r="B50" s="203" t="s">
        <v>69</v>
      </c>
      <c r="C50" s="203"/>
      <c r="D50" s="203"/>
      <c r="E50" s="203"/>
      <c r="F50" s="203"/>
      <c r="G50" s="203"/>
      <c r="H50" s="203"/>
      <c r="I50" s="15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>
        <f t="shared" si="5"/>
        <v>4.5</v>
      </c>
      <c r="T50" s="57">
        <f t="shared" si="3"/>
        <v>0.6428571428571429</v>
      </c>
    </row>
    <row r="51" spans="1:20" ht="16.5">
      <c r="A51" s="11">
        <v>41</v>
      </c>
      <c r="B51" s="203" t="s">
        <v>70</v>
      </c>
      <c r="C51" s="203"/>
      <c r="D51" s="203"/>
      <c r="E51" s="203"/>
      <c r="F51" s="203"/>
      <c r="G51" s="203"/>
      <c r="H51" s="203"/>
      <c r="I51" s="15" t="s">
        <v>4</v>
      </c>
      <c r="J51" s="4">
        <v>500</v>
      </c>
      <c r="K51" s="4"/>
      <c r="L51" s="4">
        <v>500</v>
      </c>
      <c r="M51" s="4"/>
      <c r="N51" s="4">
        <v>500</v>
      </c>
      <c r="O51" s="4"/>
      <c r="P51" s="4">
        <v>500</v>
      </c>
      <c r="Q51" s="4">
        <f>SUM(J51:P51)</f>
        <v>2000</v>
      </c>
      <c r="R51" s="8">
        <f>5.8/500</f>
        <v>1.1599999999999999E-2</v>
      </c>
      <c r="S51" s="4">
        <f t="shared" si="5"/>
        <v>23.2</v>
      </c>
      <c r="T51" s="57">
        <f t="shared" si="3"/>
        <v>3.3142857142857141</v>
      </c>
    </row>
    <row r="52" spans="1:20" ht="16.5">
      <c r="A52" s="11">
        <v>42</v>
      </c>
      <c r="B52" s="203" t="s">
        <v>71</v>
      </c>
      <c r="C52" s="203"/>
      <c r="D52" s="203"/>
      <c r="E52" s="203"/>
      <c r="F52" s="203"/>
      <c r="G52" s="203"/>
      <c r="H52" s="203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5"/>
        <v>0</v>
      </c>
      <c r="T52" s="4">
        <f t="shared" si="3"/>
        <v>0</v>
      </c>
    </row>
    <row r="53" spans="1:20" ht="16.5">
      <c r="A53" s="11">
        <v>43</v>
      </c>
      <c r="B53" s="203" t="s">
        <v>72</v>
      </c>
      <c r="C53" s="203"/>
      <c r="D53" s="203"/>
      <c r="E53" s="203"/>
      <c r="F53" s="203"/>
      <c r="G53" s="203"/>
      <c r="H53" s="203"/>
      <c r="I53" s="15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5"/>
        <v>14</v>
      </c>
      <c r="T53" s="4">
        <f t="shared" si="3"/>
        <v>2</v>
      </c>
    </row>
    <row r="54" spans="1:20" ht="16.5">
      <c r="A54" s="11">
        <v>44</v>
      </c>
      <c r="B54" s="203" t="s">
        <v>73</v>
      </c>
      <c r="C54" s="203"/>
      <c r="D54" s="203"/>
      <c r="E54" s="203"/>
      <c r="F54" s="203"/>
      <c r="G54" s="203"/>
      <c r="H54" s="203"/>
      <c r="I54" s="15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>
        <f t="shared" si="5"/>
        <v>6</v>
      </c>
      <c r="T54" s="57">
        <f t="shared" si="3"/>
        <v>0.8571428571428571</v>
      </c>
    </row>
    <row r="55" spans="1:20" ht="16.5">
      <c r="A55" s="11">
        <v>45</v>
      </c>
      <c r="B55" s="203" t="s">
        <v>74</v>
      </c>
      <c r="C55" s="203"/>
      <c r="D55" s="203"/>
      <c r="E55" s="203"/>
      <c r="F55" s="203"/>
      <c r="G55" s="203"/>
      <c r="H55" s="203"/>
      <c r="I55" s="15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>
        <f t="shared" si="5"/>
        <v>30</v>
      </c>
      <c r="T55" s="57">
        <f t="shared" si="3"/>
        <v>4.2857142857142856</v>
      </c>
    </row>
    <row r="56" spans="1:20" ht="16.5">
      <c r="A56" s="11">
        <v>46</v>
      </c>
      <c r="B56" s="203" t="s">
        <v>75</v>
      </c>
      <c r="C56" s="203"/>
      <c r="D56" s="203"/>
      <c r="E56" s="203"/>
      <c r="F56" s="203"/>
      <c r="G56" s="203"/>
      <c r="H56" s="203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5"/>
        <v>0</v>
      </c>
      <c r="T56" s="4">
        <f t="shared" si="3"/>
        <v>0</v>
      </c>
    </row>
    <row r="57" spans="1:20" ht="16.5">
      <c r="A57" s="11">
        <v>47</v>
      </c>
      <c r="B57" s="203" t="s">
        <v>76</v>
      </c>
      <c r="C57" s="203"/>
      <c r="D57" s="203"/>
      <c r="E57" s="203"/>
      <c r="F57" s="203"/>
      <c r="G57" s="203"/>
      <c r="H57" s="203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5"/>
        <v>0</v>
      </c>
      <c r="T57" s="4">
        <f t="shared" si="3"/>
        <v>0</v>
      </c>
    </row>
    <row r="58" spans="1:20" ht="16.5">
      <c r="A58" s="11">
        <v>48</v>
      </c>
      <c r="B58" s="203" t="s">
        <v>77</v>
      </c>
      <c r="C58" s="203"/>
      <c r="D58" s="203"/>
      <c r="E58" s="203"/>
      <c r="F58" s="203"/>
      <c r="G58" s="203"/>
      <c r="H58" s="203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5"/>
        <v>0</v>
      </c>
      <c r="T58" s="4">
        <f t="shared" si="3"/>
        <v>0</v>
      </c>
    </row>
    <row r="59" spans="1:20" ht="16.5">
      <c r="A59" s="11">
        <v>49</v>
      </c>
      <c r="B59" s="203" t="s">
        <v>78</v>
      </c>
      <c r="C59" s="203"/>
      <c r="D59" s="203"/>
      <c r="E59" s="203"/>
      <c r="F59" s="203"/>
      <c r="G59" s="203"/>
      <c r="H59" s="203"/>
      <c r="I59" s="15" t="s">
        <v>4</v>
      </c>
      <c r="J59" s="4">
        <v>10</v>
      </c>
      <c r="K59" s="4"/>
      <c r="L59" s="4"/>
      <c r="M59" s="4"/>
      <c r="N59" s="4">
        <v>10</v>
      </c>
      <c r="O59" s="4"/>
      <c r="P59" s="4"/>
      <c r="Q59" s="4">
        <v>20</v>
      </c>
      <c r="R59" s="8">
        <v>1</v>
      </c>
      <c r="S59" s="4">
        <f t="shared" si="5"/>
        <v>20</v>
      </c>
      <c r="T59" s="57">
        <f t="shared" si="3"/>
        <v>2.8571428571428572</v>
      </c>
    </row>
    <row r="60" spans="1:20" ht="16.5">
      <c r="A60" s="11">
        <v>50</v>
      </c>
      <c r="B60" s="214" t="s">
        <v>271</v>
      </c>
      <c r="C60" s="214"/>
      <c r="D60" s="214"/>
      <c r="E60" s="214"/>
      <c r="F60" s="214"/>
      <c r="G60" s="214"/>
      <c r="H60" s="214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>
        <f>SUM(T61:T64)</f>
        <v>551</v>
      </c>
    </row>
    <row r="61" spans="1:20" ht="16.5">
      <c r="A61" s="11">
        <v>51</v>
      </c>
      <c r="B61" s="203" t="s">
        <v>241</v>
      </c>
      <c r="C61" s="203"/>
      <c r="D61" s="203"/>
      <c r="E61" s="203"/>
      <c r="F61" s="203"/>
      <c r="G61" s="203"/>
      <c r="H61" s="203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>
      <c r="A62" s="11">
        <v>52</v>
      </c>
      <c r="B62" s="203" t="s">
        <v>266</v>
      </c>
      <c r="C62" s="203"/>
      <c r="D62" s="203"/>
      <c r="E62" s="203"/>
      <c r="F62" s="203"/>
      <c r="G62" s="203"/>
      <c r="H62" s="203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>
        <f t="shared" ref="T62:T64" si="6">S62</f>
        <v>400</v>
      </c>
    </row>
    <row r="63" spans="1:20" ht="16.5">
      <c r="A63" s="11">
        <v>53</v>
      </c>
      <c r="B63" s="203" t="s">
        <v>274</v>
      </c>
      <c r="C63" s="203"/>
      <c r="D63" s="203"/>
      <c r="E63" s="203"/>
      <c r="F63" s="203"/>
      <c r="G63" s="203"/>
      <c r="H63" s="203"/>
      <c r="I63" s="24" t="s">
        <v>267</v>
      </c>
      <c r="J63" s="4"/>
      <c r="K63" s="4"/>
      <c r="L63" s="4"/>
      <c r="M63" s="4"/>
      <c r="N63" s="4"/>
      <c r="O63" s="4"/>
      <c r="P63" s="4"/>
      <c r="Q63" s="4">
        <v>2</v>
      </c>
      <c r="R63" s="10">
        <v>50</v>
      </c>
      <c r="S63" s="4">
        <f>Q63*R63</f>
        <v>100</v>
      </c>
      <c r="T63" s="4">
        <f t="shared" si="6"/>
        <v>100</v>
      </c>
    </row>
    <row r="64" spans="1:20" ht="16.5">
      <c r="A64" s="11">
        <v>54</v>
      </c>
      <c r="B64" s="203"/>
      <c r="C64" s="203"/>
      <c r="D64" s="203"/>
      <c r="E64" s="203"/>
      <c r="F64" s="203"/>
      <c r="G64" s="203"/>
      <c r="H64" s="203"/>
      <c r="I64" s="24" t="s">
        <v>267</v>
      </c>
      <c r="J64" s="4"/>
      <c r="K64" s="4"/>
      <c r="L64" s="4"/>
      <c r="M64" s="4"/>
      <c r="N64" s="4"/>
      <c r="O64" s="4"/>
      <c r="P64" s="4"/>
      <c r="Q64" s="4"/>
      <c r="R64" s="10"/>
      <c r="S64" s="4">
        <f>Q64*R64</f>
        <v>0</v>
      </c>
      <c r="T64" s="4">
        <f t="shared" si="6"/>
        <v>0</v>
      </c>
    </row>
    <row r="65" spans="1:20" ht="16.5">
      <c r="A65" s="11">
        <v>55</v>
      </c>
      <c r="B65" s="203"/>
      <c r="C65" s="203"/>
      <c r="D65" s="203"/>
      <c r="E65" s="203"/>
      <c r="F65" s="203"/>
      <c r="G65" s="203"/>
      <c r="H65" s="203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>
        <f t="shared" si="3"/>
        <v>0</v>
      </c>
    </row>
    <row r="66" spans="1:20">
      <c r="R66" s="1" t="s">
        <v>343</v>
      </c>
      <c r="T66" s="59">
        <f>T41+T21+T17+T11</f>
        <v>197.58571428571429</v>
      </c>
    </row>
    <row r="67" spans="1:20">
      <c r="R67" s="1" t="s">
        <v>344</v>
      </c>
      <c r="T67" s="1">
        <f>T60</f>
        <v>551</v>
      </c>
    </row>
  </sheetData>
  <mergeCells count="99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5:H45"/>
    <mergeCell ref="B46:H46"/>
    <mergeCell ref="B47:H47"/>
    <mergeCell ref="B48:H48"/>
    <mergeCell ref="B49:H49"/>
    <mergeCell ref="B23:H23"/>
    <mergeCell ref="B24:H24"/>
    <mergeCell ref="B25:H25"/>
    <mergeCell ref="B26:H26"/>
    <mergeCell ref="B44:H44"/>
    <mergeCell ref="B39:H39"/>
    <mergeCell ref="B40:H40"/>
    <mergeCell ref="B41:H41"/>
    <mergeCell ref="B42:H42"/>
    <mergeCell ref="B43:H43"/>
    <mergeCell ref="B21:H21"/>
    <mergeCell ref="B17:H17"/>
    <mergeCell ref="B18:H18"/>
    <mergeCell ref="B19:H19"/>
    <mergeCell ref="B22:H22"/>
    <mergeCell ref="D8:E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B65:H65"/>
    <mergeCell ref="F8:G8"/>
    <mergeCell ref="I8:J8"/>
    <mergeCell ref="K8:L8"/>
    <mergeCell ref="A3:C8"/>
    <mergeCell ref="A9:A10"/>
    <mergeCell ref="B9:H10"/>
    <mergeCell ref="I9:I10"/>
    <mergeCell ref="J9:Q9"/>
    <mergeCell ref="B33:H33"/>
    <mergeCell ref="B34:H34"/>
    <mergeCell ref="B35:H35"/>
    <mergeCell ref="B36:H36"/>
    <mergeCell ref="F7:G7"/>
    <mergeCell ref="I7:J7"/>
    <mergeCell ref="K7:L7"/>
    <mergeCell ref="B60:H60"/>
    <mergeCell ref="B61:H61"/>
    <mergeCell ref="B62:H62"/>
    <mergeCell ref="B63:H63"/>
    <mergeCell ref="B64:H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</vt:i4>
      </vt:variant>
    </vt:vector>
  </HeadingPairs>
  <TitlesOfParts>
    <vt:vector size="27" baseType="lpstr">
      <vt:lpstr>თანხების მიმოქცევის უწყისი</vt:lpstr>
      <vt:lpstr>დანართი 1</vt:lpstr>
      <vt:lpstr>დანართი 2</vt:lpstr>
      <vt:lpstr>ავლევი</vt:lpstr>
      <vt:lpstr>არხისი</vt:lpstr>
      <vt:lpstr>ბერშუეთი</vt:lpstr>
      <vt:lpstr>ბრეძა</vt:lpstr>
      <vt:lpstr>დვანი</vt:lpstr>
      <vt:lpstr>დირბი</vt:lpstr>
      <vt:lpstr>დიცი</vt:lpstr>
      <vt:lpstr>ლამისყანა</vt:lpstr>
      <vt:lpstr>ზემო რენე</vt:lpstr>
      <vt:lpstr>მერეთი</vt:lpstr>
      <vt:lpstr>ტირძნისი</vt:lpstr>
      <vt:lpstr>მეჯვრისხევი</vt:lpstr>
      <vt:lpstr>ფლავი</vt:lpstr>
      <vt:lpstr>ფცა</vt:lpstr>
      <vt:lpstr>ქვემო ჭალა</vt:lpstr>
      <vt:lpstr>ქვეში</vt:lpstr>
      <vt:lpstr>ქორდი</vt:lpstr>
      <vt:lpstr>შავშვები</vt:lpstr>
      <vt:lpstr>წაღვლი</vt:lpstr>
      <vt:lpstr>ხურვალეთი</vt:lpstr>
      <vt:lpstr>კარალეთი</vt:lpstr>
      <vt:lpstr>დანართი ა</vt:lpstr>
      <vt:lpstr>ამბულატორიები</vt:lpstr>
      <vt:lpstr>'დანართი 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2016-12-22T06:15:53Z</cp:lastPrinted>
  <dcterms:created xsi:type="dcterms:W3CDTF">2013-10-09T19:29:09Z</dcterms:created>
  <dcterms:modified xsi:type="dcterms:W3CDTF">2019-12-26T08:34:27Z</dcterms:modified>
</cp:coreProperties>
</file>